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roducción 42 países Seg Duncan" sheetId="1" r:id="rId1"/>
    <sheet name="El mundo y los EE UU" sheetId="2" r:id="rId2"/>
    <sheet name="Prod. anual grandes regiones" sheetId="3" r:id="rId3"/>
    <sheet name="Oil Interarea Movements BP" sheetId="4" r:id="rId4"/>
  </sheets>
  <definedNames/>
  <calcPr fullCalcOnLoad="1"/>
</workbook>
</file>

<file path=xl/sharedStrings.xml><?xml version="1.0" encoding="utf-8"?>
<sst xmlns="http://schemas.openxmlformats.org/spreadsheetml/2006/main" count="409" uniqueCount="135">
  <si>
    <t>ARGELIA</t>
  </si>
  <si>
    <t>ANGOLA</t>
  </si>
  <si>
    <t>ARGENTINA</t>
  </si>
  <si>
    <t>AUSTRALIA</t>
  </si>
  <si>
    <t>BRASIL</t>
  </si>
  <si>
    <t>AÑO</t>
  </si>
  <si>
    <t>BRUNEI</t>
  </si>
  <si>
    <t>CAMERUN</t>
  </si>
  <si>
    <t>CANADA</t>
  </si>
  <si>
    <t>CONGO</t>
  </si>
  <si>
    <t>DINAMARCA</t>
  </si>
  <si>
    <t>ECUADOR</t>
  </si>
  <si>
    <t>EGIPTO</t>
  </si>
  <si>
    <t>ANTIGUA URSS</t>
  </si>
  <si>
    <t>GABÓN</t>
  </si>
  <si>
    <t>INDIA</t>
  </si>
  <si>
    <t>INDONESIA</t>
  </si>
  <si>
    <t>IRAN</t>
  </si>
  <si>
    <t>IRAK</t>
  </si>
  <si>
    <t>ITALIA</t>
  </si>
  <si>
    <t>KUWAIT</t>
  </si>
  <si>
    <t>LIBIA</t>
  </si>
  <si>
    <t>MALAISIA</t>
  </si>
  <si>
    <t>MÉJICO</t>
  </si>
  <si>
    <t>NIGERIA</t>
  </si>
  <si>
    <t>NORUEGA</t>
  </si>
  <si>
    <t>OMÁN</t>
  </si>
  <si>
    <t>PAPUA N. GUINEA</t>
  </si>
  <si>
    <t>PERÚ</t>
  </si>
  <si>
    <t>QATAR</t>
  </si>
  <si>
    <t>RUMANIA</t>
  </si>
  <si>
    <t>ARABIA SAUDI</t>
  </si>
  <si>
    <t>SIRIA</t>
  </si>
  <si>
    <t>TRINIDAD</t>
  </si>
  <si>
    <t>TÚNEZ</t>
  </si>
  <si>
    <t>EMIRATOS</t>
  </si>
  <si>
    <t>REINO UNIDO</t>
  </si>
  <si>
    <t>EE. UU.</t>
  </si>
  <si>
    <t>VENEZUELA</t>
  </si>
  <si>
    <t>VIETNAM</t>
  </si>
  <si>
    <t>YEMEN</t>
  </si>
  <si>
    <t>CHINA</t>
  </si>
  <si>
    <t>COLOMBIA</t>
  </si>
  <si>
    <t>PRODUCCIÓN</t>
  </si>
  <si>
    <r>
      <t>PRODUCCIÓN TOTAL ACUMULADA EN 10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BARRILES</t>
    </r>
  </si>
  <si>
    <t>CONSUMO 2001</t>
  </si>
  <si>
    <t>CONSUMO RESTO SUR Y CENTRO AMERICA</t>
  </si>
  <si>
    <t>CONSUMO RESTO EUROPA</t>
  </si>
  <si>
    <t>CONSUMO RESTO ORIENTE MEDIO</t>
  </si>
  <si>
    <t>CONSUMO RESTO AFRICA</t>
  </si>
  <si>
    <t>CONSUMO RESTO ASIA PACÍFICO</t>
  </si>
  <si>
    <t>TOTAL PRODUCCIÓN ACUMULADA 1960-2039</t>
  </si>
  <si>
    <t>TOTAL PRODUCCIÓN ACUMULADA 1960-2001</t>
  </si>
  <si>
    <t>CONSUMO RESTO NORTEAMÉRICA</t>
  </si>
  <si>
    <t>CONSUMO RESTO NO PRODUCTORES 2001</t>
  </si>
  <si>
    <t>TOTAL CONSUMO MUNDIAL PRODUCTORES 2001</t>
  </si>
  <si>
    <t>NORTEAMÉRICA</t>
  </si>
  <si>
    <t>CENTRO Y SURAMÉRICA</t>
  </si>
  <si>
    <t>EUROPA</t>
  </si>
  <si>
    <t>MEDIO ORIENTE</t>
  </si>
  <si>
    <t>AFRICA</t>
  </si>
  <si>
    <t>ASIA Y PACÍFICO</t>
  </si>
  <si>
    <t>GRANDES REGIONES</t>
  </si>
  <si>
    <t>PRODUCCIÓN DE PETRÓLEO POR PAÍSES. HISTÓRICO DESDE 1960 Y PROYECCIONES SEGÚN CURVAS DE HUBBERT</t>
  </si>
  <si>
    <t>CONSUMO RESTO ANTIGUA URSS</t>
  </si>
  <si>
    <t>CONSUMO TOTAL SUR Y CENTRO AMERICA</t>
  </si>
  <si>
    <t>CONSUMO TOTAL EUROPA</t>
  </si>
  <si>
    <t>CONSUMO TOTAL ORIENTE MEDIO</t>
  </si>
  <si>
    <t>CONSUMO TOTAL AFRICA</t>
  </si>
  <si>
    <t>CONSUMO TOTAL ASIA PACÍFICO</t>
  </si>
  <si>
    <t>CONSUMO TOTAL NORTEAMÉRICA</t>
  </si>
  <si>
    <t>CONSUMO TOTAL ANTIGUA URSS</t>
  </si>
  <si>
    <t>CONSUMO TOTAL MUNDIAL 2001</t>
  </si>
  <si>
    <t>Volumen EUR Estimated Ultimate Recoverable)</t>
  </si>
  <si>
    <t>TOTAL IMPORTACIÓN EE UU DESDE 2001</t>
  </si>
  <si>
    <t>PRODUCCIÓN TOTAL EUROPEA</t>
  </si>
  <si>
    <t>Oil: Inter-area movements 2000</t>
  </si>
  <si>
    <t>To</t>
  </si>
  <si>
    <t>Other</t>
  </si>
  <si>
    <t>S. &amp; C.</t>
  </si>
  <si>
    <t>Western</t>
  </si>
  <si>
    <t>Central</t>
  </si>
  <si>
    <t>Austral-</t>
  </si>
  <si>
    <t>Asia</t>
  </si>
  <si>
    <t>Rest of</t>
  </si>
  <si>
    <t>Uniden-</t>
  </si>
  <si>
    <t>Million tonnes</t>
  </si>
  <si>
    <t>USA</t>
  </si>
  <si>
    <t>Canada</t>
  </si>
  <si>
    <t>Mexico</t>
  </si>
  <si>
    <t>America</t>
  </si>
  <si>
    <t>Europe</t>
  </si>
  <si>
    <t>Africa</t>
  </si>
  <si>
    <t>asia</t>
  </si>
  <si>
    <t>China</t>
  </si>
  <si>
    <t>Japan</t>
  </si>
  <si>
    <t>Pacific</t>
  </si>
  <si>
    <t>World</t>
  </si>
  <si>
    <t>tified</t>
  </si>
  <si>
    <t>Total</t>
  </si>
  <si>
    <t>From</t>
  </si>
  <si>
    <t>–</t>
  </si>
  <si>
    <t>South &amp; Central America</t>
  </si>
  <si>
    <t>Western Europe</t>
  </si>
  <si>
    <t>Former Soviet Union</t>
  </si>
  <si>
    <t>Central Europe</t>
  </si>
  <si>
    <t>Middle East</t>
  </si>
  <si>
    <t>North Africa</t>
  </si>
  <si>
    <t>West Africa</t>
  </si>
  <si>
    <t>East &amp; Southern Africa</t>
  </si>
  <si>
    <t>Australasia</t>
  </si>
  <si>
    <t>Other Asia Pacific</t>
  </si>
  <si>
    <t>Unidentified*</t>
  </si>
  <si>
    <t>TOTAL IMPORTS</t>
  </si>
  <si>
    <t>Thousand barrels daily</t>
  </si>
  <si>
    <t xml:space="preserve"> *Includes changes in the quantity of oil in transit, movements not otherwise shown, unidentified military use etc.</t>
  </si>
  <si>
    <t>Million barresl/year</t>
  </si>
  <si>
    <t>PRODUCCIÓN TOTAL NORTEAMÉRICA</t>
  </si>
  <si>
    <t>PRODUCCIÓN TOTAL CENTRO Y SURAMÉRICA</t>
  </si>
  <si>
    <t>PRODUCCIÓN TOTAL ANTIGUA URSS</t>
  </si>
  <si>
    <t>PRODUCCIÓN TOTAL MEDIO ORIENTE</t>
  </si>
  <si>
    <t>PRODUCCIÓN TOTAL AFRICA</t>
  </si>
  <si>
    <t>PRODUCCI´0N TOTAL ASÍA PACÍFICO</t>
  </si>
  <si>
    <t>CONSUMO 2001 PRODUCTORES SUR Y CENTRO AMÉRICA</t>
  </si>
  <si>
    <t>CONSUMO 2001 PRODUCTORES EUROPA</t>
  </si>
  <si>
    <t>CONSUMO 2001 PRODUCTORES ORIENTE MEDIO</t>
  </si>
  <si>
    <t>CONSUMO 2001 PRODUCTORES AFRICA</t>
  </si>
  <si>
    <t>CONSUMO 2001 PRODUCTORES ASIA PACÍFICO</t>
  </si>
  <si>
    <t>CONSUMO 2001 PRODUCTORES NORTEAMERICA</t>
  </si>
  <si>
    <t>CONSUMO 2001 PRODUCTORES ANTIGUA URSS</t>
  </si>
  <si>
    <t>TOTAL CONSUMO EEUU DESDE 2001 (SUPUESTO CRECIMIENTO 2% ANUAL)</t>
  </si>
  <si>
    <t>PAISES DE LA OPEP</t>
  </si>
  <si>
    <t>PAÍSES CANALLAS O ASIMILADOS</t>
  </si>
  <si>
    <t>PAÍSES MUSULMANES</t>
  </si>
  <si>
    <t>PAÍSES CON ARMAMENTO ATÓMICO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</si>
</sst>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"/>
    <numFmt numFmtId="168" formatCode="0.000"/>
    <numFmt numFmtId="169" formatCode="0.0"/>
    <numFmt numFmtId="170" formatCode="#,##0.0"/>
    <numFmt numFmtId="171" formatCode="#.##0.0"/>
    <numFmt numFmtId="172" formatCode="#.##0."/>
    <numFmt numFmtId="173" formatCode="#.##0"/>
    <numFmt numFmtId="174" formatCode="#.##0.00"/>
    <numFmt numFmtId="175" formatCode="#.##0.000"/>
    <numFmt numFmtId="176" formatCode="#.##"/>
    <numFmt numFmtId="177" formatCode="0.0;;"/>
    <numFmt numFmtId="178" formatCode="0.0000000"/>
    <numFmt numFmtId="179" formatCode="0.000000"/>
    <numFmt numFmtId="180" formatCode="0.00000"/>
  </numFmts>
  <fonts count="3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.5"/>
      <name val="Arial"/>
      <family val="0"/>
    </font>
    <font>
      <b/>
      <sz val="10"/>
      <name val="Arial"/>
      <family val="2"/>
    </font>
    <font>
      <sz val="15.75"/>
      <name val="Arial"/>
      <family val="0"/>
    </font>
    <font>
      <sz val="8.25"/>
      <name val="Arial"/>
      <family val="2"/>
    </font>
    <font>
      <sz val="19.75"/>
      <name val="Arial"/>
      <family val="0"/>
    </font>
    <font>
      <b/>
      <sz val="11.5"/>
      <name val="Arial"/>
      <family val="2"/>
    </font>
    <font>
      <sz val="10"/>
      <color indexed="17"/>
      <name val="Arial"/>
      <family val="0"/>
    </font>
    <font>
      <sz val="7"/>
      <name val="Arial"/>
      <family val="0"/>
    </font>
    <font>
      <sz val="9.5"/>
      <name val="Arial"/>
      <family val="2"/>
    </font>
    <font>
      <sz val="9.75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sz val="10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.5"/>
      <name val="Arial"/>
      <family val="0"/>
    </font>
    <font>
      <b/>
      <sz val="17"/>
      <name val="Arial"/>
      <family val="2"/>
    </font>
    <font>
      <sz val="17.5"/>
      <name val="Arial"/>
      <family val="0"/>
    </font>
    <font>
      <sz val="10.7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2" fillId="2" borderId="0" applyFill="0" applyBorder="0">
      <alignment horizontal="left"/>
      <protection/>
    </xf>
    <xf numFmtId="0" fontId="13" fillId="0" borderId="0" applyFill="0" applyBorder="0">
      <alignment vertical="center"/>
      <protection/>
    </xf>
    <xf numFmtId="177" fontId="4" fillId="0" borderId="0" applyFill="0" applyBorder="0">
      <alignment horizontal="right" vertical="center"/>
      <protection/>
    </xf>
    <xf numFmtId="0" fontId="1" fillId="0" borderId="0" applyFill="0" applyBorder="0">
      <alignment vertical="center"/>
      <protection/>
    </xf>
    <xf numFmtId="177" fontId="1" fillId="0" borderId="0" applyFill="0" applyBorder="0">
      <alignment horizontal="right" vertical="center"/>
      <protection/>
    </xf>
    <xf numFmtId="0" fontId="1" fillId="0" borderId="1" applyFont="0" applyBorder="0">
      <alignment horizontal="right" vertical="center"/>
      <protection/>
    </xf>
    <xf numFmtId="0" fontId="4" fillId="0" borderId="2" applyFill="0" applyBorder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68" fontId="0" fillId="3" borderId="0" xfId="0" applyNumberFormat="1" applyFill="1" applyAlignment="1">
      <alignment/>
    </xf>
    <xf numFmtId="0" fontId="1" fillId="4" borderId="0" xfId="0" applyFont="1" applyFill="1" applyAlignment="1">
      <alignment horizontal="center"/>
    </xf>
    <xf numFmtId="168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8" fontId="0" fillId="5" borderId="0" xfId="0" applyNumberFormat="1" applyFill="1" applyAlignment="1">
      <alignment/>
    </xf>
    <xf numFmtId="0" fontId="0" fillId="6" borderId="0" xfId="0" applyFill="1" applyAlignment="1">
      <alignment horizontal="center"/>
    </xf>
    <xf numFmtId="168" fontId="0" fillId="6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7" borderId="0" xfId="0" applyFill="1" applyAlignment="1">
      <alignment horizontal="center"/>
    </xf>
    <xf numFmtId="168" fontId="0" fillId="7" borderId="0" xfId="0" applyNumberFormat="1" applyFill="1" applyAlignment="1">
      <alignment/>
    </xf>
    <xf numFmtId="0" fontId="1" fillId="7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6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6" xfId="0" applyFill="1" applyBorder="1" applyAlignment="1">
      <alignment/>
    </xf>
    <xf numFmtId="168" fontId="0" fillId="5" borderId="7" xfId="0" applyNumberFormat="1" applyFill="1" applyBorder="1" applyAlignment="1">
      <alignment horizontal="right"/>
    </xf>
    <xf numFmtId="168" fontId="0" fillId="6" borderId="7" xfId="0" applyNumberFormat="1" applyFill="1" applyBorder="1" applyAlignment="1">
      <alignment horizontal="right"/>
    </xf>
    <xf numFmtId="168" fontId="0" fillId="7" borderId="7" xfId="0" applyNumberFormat="1" applyFill="1" applyBorder="1" applyAlignment="1">
      <alignment horizontal="right"/>
    </xf>
    <xf numFmtId="168" fontId="0" fillId="4" borderId="7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1" fillId="3" borderId="9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0" fillId="5" borderId="7" xfId="0" applyFill="1" applyBorder="1" applyAlignment="1">
      <alignment horizontal="center" textRotation="90"/>
    </xf>
    <xf numFmtId="0" fontId="0" fillId="6" borderId="7" xfId="0" applyFill="1" applyBorder="1" applyAlignment="1">
      <alignment horizontal="center" textRotation="90"/>
    </xf>
    <xf numFmtId="0" fontId="0" fillId="7" borderId="7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/>
    </xf>
    <xf numFmtId="0" fontId="1" fillId="7" borderId="7" xfId="0" applyFont="1" applyFill="1" applyBorder="1" applyAlignment="1">
      <alignment horizontal="center" textRotation="90"/>
    </xf>
    <xf numFmtId="0" fontId="0" fillId="4" borderId="10" xfId="0" applyFill="1" applyBorder="1" applyAlignment="1">
      <alignment horizontal="center" textRotation="90"/>
    </xf>
    <xf numFmtId="0" fontId="1" fillId="0" borderId="9" xfId="0" applyFont="1" applyBorder="1" applyAlignment="1">
      <alignment horizontal="center" textRotation="90" wrapText="1"/>
    </xf>
    <xf numFmtId="0" fontId="1" fillId="6" borderId="9" xfId="0" applyFont="1" applyFill="1" applyBorder="1" applyAlignment="1">
      <alignment horizontal="center" textRotation="90" wrapText="1"/>
    </xf>
    <xf numFmtId="0" fontId="1" fillId="4" borderId="7" xfId="0" applyFont="1" applyFill="1" applyBorder="1" applyAlignment="1">
      <alignment horizontal="center" textRotation="90" wrapText="1"/>
    </xf>
    <xf numFmtId="0" fontId="1" fillId="5" borderId="7" xfId="0" applyFont="1" applyFill="1" applyBorder="1" applyAlignment="1">
      <alignment horizontal="center" textRotation="90" wrapText="1"/>
    </xf>
    <xf numFmtId="0" fontId="1" fillId="7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0" fillId="8" borderId="7" xfId="0" applyFill="1" applyBorder="1" applyAlignment="1">
      <alignment horizontal="center" textRotation="90"/>
    </xf>
    <xf numFmtId="0" fontId="0" fillId="8" borderId="0" xfId="0" applyFill="1" applyAlignment="1">
      <alignment horizontal="center"/>
    </xf>
    <xf numFmtId="168" fontId="0" fillId="8" borderId="7" xfId="0" applyNumberFormat="1" applyFill="1" applyBorder="1" applyAlignment="1">
      <alignment horizontal="right"/>
    </xf>
    <xf numFmtId="168" fontId="0" fillId="8" borderId="0" xfId="0" applyNumberFormat="1" applyFill="1" applyAlignment="1">
      <alignment/>
    </xf>
    <xf numFmtId="0" fontId="0" fillId="9" borderId="7" xfId="0" applyFill="1" applyBorder="1" applyAlignment="1">
      <alignment horizontal="center" textRotation="90"/>
    </xf>
    <xf numFmtId="0" fontId="0" fillId="9" borderId="0" xfId="0" applyFill="1" applyAlignment="1">
      <alignment horizontal="center"/>
    </xf>
    <xf numFmtId="168" fontId="0" fillId="9" borderId="7" xfId="0" applyNumberFormat="1" applyFill="1" applyBorder="1" applyAlignment="1">
      <alignment horizontal="right"/>
    </xf>
    <xf numFmtId="168" fontId="0" fillId="9" borderId="0" xfId="0" applyNumberFormat="1" applyFill="1" applyAlignment="1">
      <alignment/>
    </xf>
    <xf numFmtId="0" fontId="2" fillId="9" borderId="7" xfId="0" applyFont="1" applyFill="1" applyBorder="1" applyAlignment="1">
      <alignment horizontal="center" textRotation="90"/>
    </xf>
    <xf numFmtId="0" fontId="2" fillId="9" borderId="0" xfId="0" applyFont="1" applyFill="1" applyAlignment="1">
      <alignment horizontal="center"/>
    </xf>
    <xf numFmtId="0" fontId="1" fillId="9" borderId="7" xfId="0" applyFont="1" applyFill="1" applyBorder="1" applyAlignment="1">
      <alignment horizontal="center" textRotation="90" wrapText="1"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1" fillId="0" borderId="0" xfId="0" applyFont="1" applyAlignment="1">
      <alignment horizontal="center" wrapText="1"/>
    </xf>
    <xf numFmtId="168" fontId="0" fillId="9" borderId="7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textRotation="90" wrapText="1"/>
    </xf>
    <xf numFmtId="0" fontId="0" fillId="8" borderId="6" xfId="0" applyFill="1" applyBorder="1" applyAlignment="1">
      <alignment horizontal="center"/>
    </xf>
    <xf numFmtId="0" fontId="0" fillId="8" borderId="6" xfId="0" applyFill="1" applyBorder="1" applyAlignment="1">
      <alignment/>
    </xf>
    <xf numFmtId="168" fontId="0" fillId="4" borderId="7" xfId="0" applyNumberFormat="1" applyFont="1" applyFill="1" applyBorder="1" applyAlignment="1">
      <alignment horizontal="right"/>
    </xf>
    <xf numFmtId="0" fontId="0" fillId="6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73" fontId="0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168" fontId="0" fillId="7" borderId="7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center"/>
    </xf>
    <xf numFmtId="0" fontId="0" fillId="3" borderId="9" xfId="0" applyNumberFormat="1" applyFont="1" applyFill="1" applyBorder="1" applyAlignment="1">
      <alignment horizontal="right"/>
    </xf>
    <xf numFmtId="0" fontId="1" fillId="10" borderId="10" xfId="0" applyFont="1" applyFill="1" applyBorder="1" applyAlignment="1">
      <alignment horizontal="center" textRotation="90" wrapText="1"/>
    </xf>
    <xf numFmtId="0" fontId="0" fillId="10" borderId="14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6" xfId="0" applyFill="1" applyBorder="1" applyAlignment="1">
      <alignment/>
    </xf>
    <xf numFmtId="173" fontId="0" fillId="6" borderId="9" xfId="0" applyNumberFormat="1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5" borderId="7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168" fontId="0" fillId="10" borderId="10" xfId="0" applyNumberFormat="1" applyFont="1" applyFill="1" applyBorder="1" applyAlignment="1">
      <alignment horizontal="center" wrapText="1"/>
    </xf>
    <xf numFmtId="173" fontId="0" fillId="0" borderId="15" xfId="0" applyNumberFormat="1" applyFont="1" applyBorder="1" applyAlignment="1">
      <alignment horizontal="center"/>
    </xf>
    <xf numFmtId="168" fontId="0" fillId="6" borderId="16" xfId="0" applyNumberFormat="1" applyFont="1" applyFill="1" applyBorder="1" applyAlignment="1">
      <alignment horizontal="center"/>
    </xf>
    <xf numFmtId="168" fontId="0" fillId="9" borderId="17" xfId="0" applyNumberFormat="1" applyFont="1" applyFill="1" applyBorder="1" applyAlignment="1">
      <alignment horizontal="center"/>
    </xf>
    <xf numFmtId="168" fontId="0" fillId="4" borderId="17" xfId="0" applyNumberFormat="1" applyFont="1" applyFill="1" applyBorder="1" applyAlignment="1">
      <alignment horizontal="center"/>
    </xf>
    <xf numFmtId="168" fontId="0" fillId="5" borderId="17" xfId="0" applyNumberFormat="1" applyFont="1" applyFill="1" applyBorder="1" applyAlignment="1">
      <alignment horizontal="center"/>
    </xf>
    <xf numFmtId="168" fontId="0" fillId="7" borderId="18" xfId="0" applyNumberFormat="1" applyFont="1" applyFill="1" applyBorder="1" applyAlignment="1">
      <alignment horizontal="center"/>
    </xf>
    <xf numFmtId="168" fontId="0" fillId="8" borderId="18" xfId="0" applyNumberFormat="1" applyFont="1" applyFill="1" applyBorder="1" applyAlignment="1">
      <alignment horizontal="center"/>
    </xf>
    <xf numFmtId="168" fontId="0" fillId="10" borderId="18" xfId="0" applyNumberFormat="1" applyFont="1" applyFill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73" fontId="0" fillId="9" borderId="7" xfId="0" applyNumberFormat="1" applyFont="1" applyFill="1" applyBorder="1" applyAlignment="1">
      <alignment horizontal="center" wrapText="1"/>
    </xf>
    <xf numFmtId="173" fontId="0" fillId="7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0" fontId="1" fillId="8" borderId="8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9" borderId="8" xfId="0" applyFont="1" applyFill="1" applyBorder="1" applyAlignment="1">
      <alignment/>
    </xf>
    <xf numFmtId="0" fontId="1" fillId="10" borderId="8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11" borderId="19" xfId="0" applyFont="1" applyFill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 textRotation="90"/>
    </xf>
    <xf numFmtId="168" fontId="0" fillId="9" borderId="0" xfId="0" applyNumberFormat="1" applyFill="1" applyBorder="1" applyAlignment="1">
      <alignment horizontal="center"/>
    </xf>
    <xf numFmtId="49" fontId="12" fillId="0" borderId="0" xfId="15" applyFont="1">
      <alignment horizontal="left"/>
      <protection/>
    </xf>
    <xf numFmtId="0" fontId="0" fillId="0" borderId="1" xfId="20" applyBorder="1">
      <alignment horizontal="right" vertical="center"/>
      <protection/>
    </xf>
    <xf numFmtId="0" fontId="4" fillId="0" borderId="1" xfId="20" applyFont="1" applyBorder="1">
      <alignment horizontal="right" vertical="center"/>
      <protection/>
    </xf>
    <xf numFmtId="0" fontId="0" fillId="0" borderId="0" xfId="20">
      <alignment horizontal="right" vertical="center"/>
      <protection/>
    </xf>
    <xf numFmtId="0" fontId="1" fillId="0" borderId="1" xfId="18" applyBorder="1">
      <alignment vertical="center"/>
      <protection/>
    </xf>
    <xf numFmtId="177" fontId="4" fillId="0" borderId="1" xfId="17" applyBorder="1">
      <alignment horizontal="right" vertical="center"/>
      <protection/>
    </xf>
    <xf numFmtId="0" fontId="4" fillId="0" borderId="0" xfId="21">
      <alignment vertical="center"/>
      <protection/>
    </xf>
    <xf numFmtId="177" fontId="1" fillId="0" borderId="0" xfId="19">
      <alignment horizontal="right" vertical="center"/>
      <protection/>
    </xf>
    <xf numFmtId="177" fontId="4" fillId="0" borderId="0" xfId="17">
      <alignment horizontal="right" vertical="center"/>
      <protection/>
    </xf>
    <xf numFmtId="0" fontId="1" fillId="0" borderId="0" xfId="18">
      <alignment vertical="center"/>
      <protection/>
    </xf>
    <xf numFmtId="0" fontId="4" fillId="0" borderId="2" xfId="21" applyBorder="1">
      <alignment vertical="center"/>
      <protection/>
    </xf>
    <xf numFmtId="177" fontId="4" fillId="0" borderId="2" xfId="17" applyBorder="1">
      <alignment horizontal="right" vertical="center"/>
      <protection/>
    </xf>
    <xf numFmtId="0" fontId="4" fillId="0" borderId="0" xfId="20">
      <alignment horizontal="right" vertical="center"/>
      <protection/>
    </xf>
    <xf numFmtId="0" fontId="4" fillId="0" borderId="2" xfId="20" applyBorder="1">
      <alignment horizontal="right" vertical="center"/>
      <protection/>
    </xf>
    <xf numFmtId="0" fontId="13" fillId="0" borderId="0" xfId="16">
      <alignment vertical="center"/>
      <protection/>
    </xf>
    <xf numFmtId="177" fontId="4" fillId="0" borderId="0" xfId="19" applyFont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68" fontId="0" fillId="4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 textRotation="90"/>
    </xf>
    <xf numFmtId="168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 textRotation="90"/>
    </xf>
    <xf numFmtId="0" fontId="0" fillId="10" borderId="7" xfId="0" applyFill="1" applyBorder="1" applyAlignment="1">
      <alignment horizontal="center" textRotation="90"/>
    </xf>
    <xf numFmtId="0" fontId="0" fillId="10" borderId="0" xfId="0" applyFill="1" applyAlignment="1">
      <alignment horizontal="center"/>
    </xf>
    <xf numFmtId="168" fontId="0" fillId="10" borderId="0" xfId="0" applyNumberFormat="1" applyFill="1" applyBorder="1" applyAlignment="1">
      <alignment horizontal="center"/>
    </xf>
    <xf numFmtId="168" fontId="0" fillId="10" borderId="0" xfId="0" applyNumberFormat="1" applyFill="1" applyAlignment="1">
      <alignment/>
    </xf>
    <xf numFmtId="0" fontId="0" fillId="10" borderId="0" xfId="0" applyFill="1" applyBorder="1" applyAlignment="1">
      <alignment horizontal="center" textRotation="90"/>
    </xf>
    <xf numFmtId="168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 textRotation="90"/>
    </xf>
    <xf numFmtId="168" fontId="0" fillId="0" borderId="0" xfId="0" applyNumberFormat="1" applyFont="1" applyFill="1" applyAlignment="1">
      <alignment/>
    </xf>
    <xf numFmtId="0" fontId="0" fillId="11" borderId="7" xfId="0" applyFont="1" applyFill="1" applyBorder="1" applyAlignment="1">
      <alignment horizontal="center" textRotation="90"/>
    </xf>
    <xf numFmtId="0" fontId="0" fillId="11" borderId="0" xfId="0" applyFont="1" applyFill="1" applyAlignment="1">
      <alignment horizontal="center"/>
    </xf>
    <xf numFmtId="168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" textRotation="90"/>
    </xf>
    <xf numFmtId="1" fontId="7" fillId="0" borderId="0" xfId="0" applyNumberFormat="1" applyFont="1" applyAlignment="1">
      <alignment/>
    </xf>
    <xf numFmtId="168" fontId="0" fillId="6" borderId="5" xfId="0" applyNumberFormat="1" applyFill="1" applyBorder="1" applyAlignment="1">
      <alignment/>
    </xf>
    <xf numFmtId="168" fontId="0" fillId="0" borderId="8" xfId="0" applyNumberFormat="1" applyBorder="1" applyAlignment="1">
      <alignment/>
    </xf>
    <xf numFmtId="0" fontId="0" fillId="6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0" fillId="6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168" fontId="0" fillId="11" borderId="21" xfId="0" applyNumberFormat="1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8" fontId="0" fillId="8" borderId="5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12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3" borderId="10" xfId="0" applyFill="1" applyBorder="1" applyAlignment="1">
      <alignment/>
    </xf>
    <xf numFmtId="0" fontId="0" fillId="14" borderId="7" xfId="0" applyFill="1" applyBorder="1" applyAlignment="1">
      <alignment/>
    </xf>
    <xf numFmtId="0" fontId="0" fillId="0" borderId="10" xfId="0" applyBorder="1" applyAlignment="1">
      <alignment/>
    </xf>
    <xf numFmtId="0" fontId="0" fillId="15" borderId="7" xfId="0" applyFill="1" applyBorder="1" applyAlignment="1">
      <alignment/>
    </xf>
    <xf numFmtId="0" fontId="1" fillId="0" borderId="9" xfId="0" applyFont="1" applyBorder="1" applyAlignment="1">
      <alignment/>
    </xf>
    <xf numFmtId="0" fontId="0" fillId="16" borderId="7" xfId="0" applyFill="1" applyBorder="1" applyAlignment="1">
      <alignment/>
    </xf>
  </cellXfs>
  <cellStyles count="13">
    <cellStyle name="Normal" xfId="0"/>
    <cellStyle name="01_Page Heading" xfId="15"/>
    <cellStyle name="03_Table Notes" xfId="16"/>
    <cellStyle name="04_Bold table figs" xfId="17"/>
    <cellStyle name="04_Table text" xfId="18"/>
    <cellStyle name="05_table figs" xfId="19"/>
    <cellStyle name="05_table figs no deci" xfId="20"/>
    <cellStyle name="07_Bold table text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CONSUMO MUNDIAL DE PETRÓLEO Y ESTADO DE LAS RESERVAS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Duncan'!$BA$19:$BA$98</c:f>
              <c:numCache>
                <c:ptCount val="80"/>
                <c:pt idx="0">
                  <c:v>7.827020000000001</c:v>
                </c:pt>
                <c:pt idx="1">
                  <c:v>8.34043</c:v>
                </c:pt>
                <c:pt idx="2">
                  <c:v>9.02313</c:v>
                </c:pt>
                <c:pt idx="3">
                  <c:v>9.686359999999997</c:v>
                </c:pt>
                <c:pt idx="4">
                  <c:v>10.42031</c:v>
                </c:pt>
                <c:pt idx="5">
                  <c:v>11.236879999999996</c:v>
                </c:pt>
                <c:pt idx="6">
                  <c:v>12.19185</c:v>
                </c:pt>
                <c:pt idx="7">
                  <c:v>13.108310000000005</c:v>
                </c:pt>
                <c:pt idx="8">
                  <c:v>14.332840000000003</c:v>
                </c:pt>
                <c:pt idx="9">
                  <c:v>15.585869999999998</c:v>
                </c:pt>
                <c:pt idx="10">
                  <c:v>17.12</c:v>
                </c:pt>
                <c:pt idx="11">
                  <c:v>18.07478</c:v>
                </c:pt>
                <c:pt idx="12">
                  <c:v>19.043619999999994</c:v>
                </c:pt>
                <c:pt idx="13">
                  <c:v>20.907189999999993</c:v>
                </c:pt>
                <c:pt idx="14">
                  <c:v>20.940910000000002</c:v>
                </c:pt>
                <c:pt idx="15">
                  <c:v>19.891029999999997</c:v>
                </c:pt>
                <c:pt idx="16">
                  <c:v>21.496119999999998</c:v>
                </c:pt>
                <c:pt idx="17">
                  <c:v>22.450320000000005</c:v>
                </c:pt>
                <c:pt idx="18">
                  <c:v>22.601609999999997</c:v>
                </c:pt>
                <c:pt idx="19">
                  <c:v>23.553610000000006</c:v>
                </c:pt>
                <c:pt idx="20">
                  <c:v>22.457214999999998</c:v>
                </c:pt>
                <c:pt idx="21">
                  <c:v>21.30727</c:v>
                </c:pt>
                <c:pt idx="22">
                  <c:v>20.416790000000002</c:v>
                </c:pt>
                <c:pt idx="23">
                  <c:v>20.419100000000004</c:v>
                </c:pt>
                <c:pt idx="24">
                  <c:v>20.750880000000006</c:v>
                </c:pt>
                <c:pt idx="25">
                  <c:v>20.636380000000006</c:v>
                </c:pt>
                <c:pt idx="26">
                  <c:v>21.766039999999997</c:v>
                </c:pt>
                <c:pt idx="27">
                  <c:v>21.837165</c:v>
                </c:pt>
                <c:pt idx="28">
                  <c:v>22.76921</c:v>
                </c:pt>
                <c:pt idx="29">
                  <c:v>23.097459999999998</c:v>
                </c:pt>
                <c:pt idx="30">
                  <c:v>23.818199999999997</c:v>
                </c:pt>
                <c:pt idx="31">
                  <c:v>24.086305000000003</c:v>
                </c:pt>
                <c:pt idx="32">
                  <c:v>23.954434999999997</c:v>
                </c:pt>
                <c:pt idx="33">
                  <c:v>23.779919999999997</c:v>
                </c:pt>
                <c:pt idx="34">
                  <c:v>24.099405000000004</c:v>
                </c:pt>
                <c:pt idx="35">
                  <c:v>24.481959999999994</c:v>
                </c:pt>
                <c:pt idx="36">
                  <c:v>25.167774999999995</c:v>
                </c:pt>
                <c:pt idx="37">
                  <c:v>26.018695000000005</c:v>
                </c:pt>
                <c:pt idx="38">
                  <c:v>26.935310000000005</c:v>
                </c:pt>
                <c:pt idx="39">
                  <c:v>27.845720000000014</c:v>
                </c:pt>
                <c:pt idx="40">
                  <c:v>28.871109999999998</c:v>
                </c:pt>
                <c:pt idx="41">
                  <c:v>29.71462999999999</c:v>
                </c:pt>
                <c:pt idx="42">
                  <c:v>30.3141</c:v>
                </c:pt>
                <c:pt idx="43">
                  <c:v>30.659119999999998</c:v>
                </c:pt>
                <c:pt idx="44">
                  <c:v>30.86176999999999</c:v>
                </c:pt>
                <c:pt idx="45">
                  <c:v>30.974389999999996</c:v>
                </c:pt>
                <c:pt idx="46">
                  <c:v>31.05229</c:v>
                </c:pt>
                <c:pt idx="47">
                  <c:v>30.975270000000002</c:v>
                </c:pt>
                <c:pt idx="48">
                  <c:v>30.85249</c:v>
                </c:pt>
                <c:pt idx="49">
                  <c:v>30.641510000000007</c:v>
                </c:pt>
                <c:pt idx="50">
                  <c:v>30.258105</c:v>
                </c:pt>
                <c:pt idx="51">
                  <c:v>29.874551999999994</c:v>
                </c:pt>
                <c:pt idx="52">
                  <c:v>29.38004200000001</c:v>
                </c:pt>
                <c:pt idx="53">
                  <c:v>28.826338</c:v>
                </c:pt>
                <c:pt idx="54">
                  <c:v>28.303166999999995</c:v>
                </c:pt>
                <c:pt idx="55">
                  <c:v>27.706391000000004</c:v>
                </c:pt>
                <c:pt idx="56">
                  <c:v>27.14873299999999</c:v>
                </c:pt>
                <c:pt idx="57">
                  <c:v>26.60596199999999</c:v>
                </c:pt>
                <c:pt idx="58">
                  <c:v>26.060194</c:v>
                </c:pt>
                <c:pt idx="59">
                  <c:v>25.439964999999987</c:v>
                </c:pt>
                <c:pt idx="60">
                  <c:v>24.838817000000002</c:v>
                </c:pt>
                <c:pt idx="61">
                  <c:v>24.212335000000003</c:v>
                </c:pt>
                <c:pt idx="62">
                  <c:v>23.616539999999997</c:v>
                </c:pt>
                <c:pt idx="63">
                  <c:v>23.014493</c:v>
                </c:pt>
                <c:pt idx="64">
                  <c:v>22.425338999999997</c:v>
                </c:pt>
                <c:pt idx="65">
                  <c:v>21.826173999999995</c:v>
                </c:pt>
                <c:pt idx="66">
                  <c:v>21.218564000000004</c:v>
                </c:pt>
                <c:pt idx="67">
                  <c:v>20.605266000000004</c:v>
                </c:pt>
                <c:pt idx="68">
                  <c:v>19.961691999999996</c:v>
                </c:pt>
                <c:pt idx="69">
                  <c:v>19.226840000000003</c:v>
                </c:pt>
                <c:pt idx="70">
                  <c:v>18.519105</c:v>
                </c:pt>
                <c:pt idx="71">
                  <c:v>17.792112999999997</c:v>
                </c:pt>
                <c:pt idx="72">
                  <c:v>16.969094</c:v>
                </c:pt>
                <c:pt idx="73">
                  <c:v>16.158236000000002</c:v>
                </c:pt>
                <c:pt idx="74">
                  <c:v>15.373798000000003</c:v>
                </c:pt>
                <c:pt idx="75">
                  <c:v>14.605975648000005</c:v>
                </c:pt>
                <c:pt idx="76">
                  <c:v>13.921974627</c:v>
                </c:pt>
                <c:pt idx="77">
                  <c:v>13.276745377000003</c:v>
                </c:pt>
                <c:pt idx="78">
                  <c:v>12.626304725000002</c:v>
                </c:pt>
                <c:pt idx="79">
                  <c:v>12.055096158000003</c:v>
                </c:pt>
              </c:numCache>
            </c:numRef>
          </c:val>
        </c:ser>
        <c:axId val="13707019"/>
        <c:axId val="43973520"/>
      </c:areaChart>
      <c:catAx>
        <c:axId val="1370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3520"/>
        <c:crosses val="autoZero"/>
        <c:auto val="1"/>
        <c:lblOffset val="100"/>
        <c:noMultiLvlLbl val="0"/>
      </c:catAx>
      <c:valAx>
        <c:axId val="4397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7070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ESTADO DE PRODUCCIÓN Y RESERVAS EN ASIA PACÍFICO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Duncan'!$AZ$19:$AZ$98</c:f>
              <c:numCache>
                <c:ptCount val="80"/>
                <c:pt idx="0">
                  <c:v>0.2168</c:v>
                </c:pt>
                <c:pt idx="1">
                  <c:v>0.2251</c:v>
                </c:pt>
                <c:pt idx="2">
                  <c:v>0.24150000000000002</c:v>
                </c:pt>
                <c:pt idx="3">
                  <c:v>0.24880000000000002</c:v>
                </c:pt>
                <c:pt idx="4">
                  <c:v>0.26389999999999997</c:v>
                </c:pt>
                <c:pt idx="5">
                  <c:v>0.30419999999999997</c:v>
                </c:pt>
                <c:pt idx="6">
                  <c:v>0.33699999999999997</c:v>
                </c:pt>
                <c:pt idx="7">
                  <c:v>0.35450000000000004</c:v>
                </c:pt>
                <c:pt idx="8">
                  <c:v>0.43810000000000004</c:v>
                </c:pt>
                <c:pt idx="9">
                  <c:v>0.5412</c:v>
                </c:pt>
                <c:pt idx="10">
                  <c:v>0.6843</c:v>
                </c:pt>
                <c:pt idx="11">
                  <c:v>0.8230999999999999</c:v>
                </c:pt>
                <c:pt idx="12">
                  <c:v>0.9393</c:v>
                </c:pt>
                <c:pt idx="13">
                  <c:v>1.1913</c:v>
                </c:pt>
                <c:pt idx="14">
                  <c:v>1.2839999999999998</c:v>
                </c:pt>
                <c:pt idx="15">
                  <c:v>1.3468</c:v>
                </c:pt>
                <c:pt idx="16">
                  <c:v>1.529</c:v>
                </c:pt>
                <c:pt idx="17">
                  <c:v>1.6947999999999999</c:v>
                </c:pt>
                <c:pt idx="18">
                  <c:v>1.7653</c:v>
                </c:pt>
                <c:pt idx="19">
                  <c:v>1.8186</c:v>
                </c:pt>
                <c:pt idx="20">
                  <c:v>1.7582</c:v>
                </c:pt>
                <c:pt idx="21">
                  <c:v>1.7742</c:v>
                </c:pt>
                <c:pt idx="22">
                  <c:v>1.7218999999999998</c:v>
                </c:pt>
                <c:pt idx="23">
                  <c:v>1.8641999999999999</c:v>
                </c:pt>
                <c:pt idx="24">
                  <c:v>2.0095</c:v>
                </c:pt>
                <c:pt idx="25">
                  <c:v>2.0905</c:v>
                </c:pt>
                <c:pt idx="26">
                  <c:v>2.1774</c:v>
                </c:pt>
                <c:pt idx="27">
                  <c:v>2.20173</c:v>
                </c:pt>
                <c:pt idx="28">
                  <c:v>2.2250799999999997</c:v>
                </c:pt>
                <c:pt idx="29">
                  <c:v>2.30075</c:v>
                </c:pt>
                <c:pt idx="30">
                  <c:v>2.3816800000000002</c:v>
                </c:pt>
                <c:pt idx="31">
                  <c:v>2.4503</c:v>
                </c:pt>
                <c:pt idx="32">
                  <c:v>2.43753</c:v>
                </c:pt>
                <c:pt idx="33">
                  <c:v>2.46306</c:v>
                </c:pt>
                <c:pt idx="34">
                  <c:v>2.536</c:v>
                </c:pt>
                <c:pt idx="35">
                  <c:v>2.5897500000000004</c:v>
                </c:pt>
                <c:pt idx="36">
                  <c:v>2.6687100000000004</c:v>
                </c:pt>
                <c:pt idx="37">
                  <c:v>2.69926</c:v>
                </c:pt>
                <c:pt idx="38">
                  <c:v>2.7114499999999997</c:v>
                </c:pt>
                <c:pt idx="39">
                  <c:v>2.75388</c:v>
                </c:pt>
                <c:pt idx="40">
                  <c:v>2.8010100000000007</c:v>
                </c:pt>
                <c:pt idx="41">
                  <c:v>2.83286</c:v>
                </c:pt>
                <c:pt idx="42">
                  <c:v>2.85203</c:v>
                </c:pt>
                <c:pt idx="43">
                  <c:v>2.84602</c:v>
                </c:pt>
                <c:pt idx="44">
                  <c:v>2.83294</c:v>
                </c:pt>
                <c:pt idx="45">
                  <c:v>2.81418</c:v>
                </c:pt>
                <c:pt idx="46">
                  <c:v>2.78979</c:v>
                </c:pt>
                <c:pt idx="47">
                  <c:v>2.7634499999999997</c:v>
                </c:pt>
                <c:pt idx="48">
                  <c:v>2.73467</c:v>
                </c:pt>
                <c:pt idx="49">
                  <c:v>2.6998</c:v>
                </c:pt>
                <c:pt idx="50">
                  <c:v>2.65619</c:v>
                </c:pt>
                <c:pt idx="51">
                  <c:v>2.6087299999999995</c:v>
                </c:pt>
                <c:pt idx="52">
                  <c:v>2.55044</c:v>
                </c:pt>
                <c:pt idx="53">
                  <c:v>2.49063</c:v>
                </c:pt>
                <c:pt idx="54">
                  <c:v>2.4191900000000004</c:v>
                </c:pt>
                <c:pt idx="55">
                  <c:v>2.34993</c:v>
                </c:pt>
                <c:pt idx="56">
                  <c:v>2.27743</c:v>
                </c:pt>
                <c:pt idx="57">
                  <c:v>2.21327</c:v>
                </c:pt>
                <c:pt idx="58">
                  <c:v>2.14441</c:v>
                </c:pt>
                <c:pt idx="59">
                  <c:v>2.0725</c:v>
                </c:pt>
                <c:pt idx="60">
                  <c:v>2.0064349999999997</c:v>
                </c:pt>
                <c:pt idx="61">
                  <c:v>1.927485</c:v>
                </c:pt>
                <c:pt idx="62">
                  <c:v>1.857655</c:v>
                </c:pt>
                <c:pt idx="63">
                  <c:v>1.779285</c:v>
                </c:pt>
                <c:pt idx="64">
                  <c:v>1.711655</c:v>
                </c:pt>
                <c:pt idx="65">
                  <c:v>1.63514</c:v>
                </c:pt>
                <c:pt idx="66">
                  <c:v>1.5594400000000002</c:v>
                </c:pt>
                <c:pt idx="67">
                  <c:v>1.4856599999999998</c:v>
                </c:pt>
                <c:pt idx="68">
                  <c:v>1.4139449999999998</c:v>
                </c:pt>
                <c:pt idx="69">
                  <c:v>1.3477350000000001</c:v>
                </c:pt>
                <c:pt idx="70">
                  <c:v>1.2739849999999997</c:v>
                </c:pt>
                <c:pt idx="71">
                  <c:v>1.2113399999999999</c:v>
                </c:pt>
                <c:pt idx="72">
                  <c:v>1.150905</c:v>
                </c:pt>
                <c:pt idx="73">
                  <c:v>1.1017849999999998</c:v>
                </c:pt>
                <c:pt idx="74">
                  <c:v>1.0507199999999999</c:v>
                </c:pt>
                <c:pt idx="75">
                  <c:v>1.005905</c:v>
                </c:pt>
                <c:pt idx="76">
                  <c:v>0.97244</c:v>
                </c:pt>
                <c:pt idx="77">
                  <c:v>0.9395899999999999</c:v>
                </c:pt>
                <c:pt idx="78">
                  <c:v>0.9072399999999999</c:v>
                </c:pt>
                <c:pt idx="79">
                  <c:v>0.879205</c:v>
                </c:pt>
              </c:numCache>
            </c:numRef>
          </c:val>
        </c:ser>
        <c:axId val="13233217"/>
        <c:axId val="37814094"/>
      </c:areaChart>
      <c:catAx>
        <c:axId val="1323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4094"/>
        <c:crosses val="autoZero"/>
        <c:auto val="1"/>
        <c:lblOffset val="100"/>
        <c:noMultiLvlLbl val="0"/>
      </c:catAx>
      <c:valAx>
        <c:axId val="3781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332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CONSUMO MUNDIAL DE PETRÓLEO Y ESTADO DE LAS RESERVAS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Duncan'!$BA$19:$BA$98</c:f>
              <c:numCache>
                <c:ptCount val="80"/>
                <c:pt idx="0">
                  <c:v>7.827020000000001</c:v>
                </c:pt>
                <c:pt idx="1">
                  <c:v>8.34043</c:v>
                </c:pt>
                <c:pt idx="2">
                  <c:v>9.02313</c:v>
                </c:pt>
                <c:pt idx="3">
                  <c:v>9.686359999999997</c:v>
                </c:pt>
                <c:pt idx="4">
                  <c:v>10.42031</c:v>
                </c:pt>
                <c:pt idx="5">
                  <c:v>11.236879999999996</c:v>
                </c:pt>
                <c:pt idx="6">
                  <c:v>12.19185</c:v>
                </c:pt>
                <c:pt idx="7">
                  <c:v>13.108310000000005</c:v>
                </c:pt>
                <c:pt idx="8">
                  <c:v>14.332840000000003</c:v>
                </c:pt>
                <c:pt idx="9">
                  <c:v>15.585869999999998</c:v>
                </c:pt>
                <c:pt idx="10">
                  <c:v>17.12</c:v>
                </c:pt>
                <c:pt idx="11">
                  <c:v>18.07478</c:v>
                </c:pt>
                <c:pt idx="12">
                  <c:v>19.043619999999994</c:v>
                </c:pt>
                <c:pt idx="13">
                  <c:v>20.907189999999993</c:v>
                </c:pt>
                <c:pt idx="14">
                  <c:v>20.940910000000002</c:v>
                </c:pt>
                <c:pt idx="15">
                  <c:v>19.891029999999997</c:v>
                </c:pt>
                <c:pt idx="16">
                  <c:v>21.496119999999998</c:v>
                </c:pt>
                <c:pt idx="17">
                  <c:v>22.450320000000005</c:v>
                </c:pt>
                <c:pt idx="18">
                  <c:v>22.601609999999997</c:v>
                </c:pt>
                <c:pt idx="19">
                  <c:v>23.553610000000006</c:v>
                </c:pt>
                <c:pt idx="20">
                  <c:v>22.457214999999998</c:v>
                </c:pt>
                <c:pt idx="21">
                  <c:v>21.30727</c:v>
                </c:pt>
                <c:pt idx="22">
                  <c:v>20.416790000000002</c:v>
                </c:pt>
                <c:pt idx="23">
                  <c:v>20.419100000000004</c:v>
                </c:pt>
                <c:pt idx="24">
                  <c:v>20.750880000000006</c:v>
                </c:pt>
                <c:pt idx="25">
                  <c:v>20.636380000000006</c:v>
                </c:pt>
                <c:pt idx="26">
                  <c:v>21.766039999999997</c:v>
                </c:pt>
                <c:pt idx="27">
                  <c:v>21.837165</c:v>
                </c:pt>
                <c:pt idx="28">
                  <c:v>22.76921</c:v>
                </c:pt>
                <c:pt idx="29">
                  <c:v>23.097459999999998</c:v>
                </c:pt>
                <c:pt idx="30">
                  <c:v>23.818199999999997</c:v>
                </c:pt>
                <c:pt idx="31">
                  <c:v>24.086305000000003</c:v>
                </c:pt>
                <c:pt idx="32">
                  <c:v>23.954434999999997</c:v>
                </c:pt>
                <c:pt idx="33">
                  <c:v>23.779919999999997</c:v>
                </c:pt>
                <c:pt idx="34">
                  <c:v>24.099405000000004</c:v>
                </c:pt>
                <c:pt idx="35">
                  <c:v>24.481959999999994</c:v>
                </c:pt>
                <c:pt idx="36">
                  <c:v>25.167774999999995</c:v>
                </c:pt>
                <c:pt idx="37">
                  <c:v>26.018695000000005</c:v>
                </c:pt>
                <c:pt idx="38">
                  <c:v>26.935310000000005</c:v>
                </c:pt>
                <c:pt idx="39">
                  <c:v>27.845720000000014</c:v>
                </c:pt>
                <c:pt idx="40">
                  <c:v>28.871109999999998</c:v>
                </c:pt>
                <c:pt idx="41">
                  <c:v>29.71462999999999</c:v>
                </c:pt>
                <c:pt idx="42">
                  <c:v>30.3141</c:v>
                </c:pt>
                <c:pt idx="43">
                  <c:v>30.659119999999998</c:v>
                </c:pt>
                <c:pt idx="44">
                  <c:v>30.86176999999999</c:v>
                </c:pt>
                <c:pt idx="45">
                  <c:v>30.974389999999996</c:v>
                </c:pt>
                <c:pt idx="46">
                  <c:v>31.05229</c:v>
                </c:pt>
                <c:pt idx="47">
                  <c:v>30.975270000000002</c:v>
                </c:pt>
                <c:pt idx="48">
                  <c:v>30.85249</c:v>
                </c:pt>
                <c:pt idx="49">
                  <c:v>30.641510000000007</c:v>
                </c:pt>
                <c:pt idx="50">
                  <c:v>30.258105</c:v>
                </c:pt>
                <c:pt idx="51">
                  <c:v>29.874551999999994</c:v>
                </c:pt>
                <c:pt idx="52">
                  <c:v>29.38004200000001</c:v>
                </c:pt>
                <c:pt idx="53">
                  <c:v>28.826338</c:v>
                </c:pt>
                <c:pt idx="54">
                  <c:v>28.303166999999995</c:v>
                </c:pt>
                <c:pt idx="55">
                  <c:v>27.706391000000004</c:v>
                </c:pt>
                <c:pt idx="56">
                  <c:v>27.14873299999999</c:v>
                </c:pt>
                <c:pt idx="57">
                  <c:v>26.60596199999999</c:v>
                </c:pt>
                <c:pt idx="58">
                  <c:v>26.060194</c:v>
                </c:pt>
                <c:pt idx="59">
                  <c:v>25.439964999999987</c:v>
                </c:pt>
                <c:pt idx="60">
                  <c:v>24.838817000000002</c:v>
                </c:pt>
                <c:pt idx="61">
                  <c:v>24.212335000000003</c:v>
                </c:pt>
                <c:pt idx="62">
                  <c:v>23.616539999999997</c:v>
                </c:pt>
                <c:pt idx="63">
                  <c:v>23.014493</c:v>
                </c:pt>
                <c:pt idx="64">
                  <c:v>22.425338999999997</c:v>
                </c:pt>
                <c:pt idx="65">
                  <c:v>21.826173999999995</c:v>
                </c:pt>
                <c:pt idx="66">
                  <c:v>21.218564000000004</c:v>
                </c:pt>
                <c:pt idx="67">
                  <c:v>20.605266000000004</c:v>
                </c:pt>
                <c:pt idx="68">
                  <c:v>19.961691999999996</c:v>
                </c:pt>
                <c:pt idx="69">
                  <c:v>19.226840000000003</c:v>
                </c:pt>
                <c:pt idx="70">
                  <c:v>18.519105</c:v>
                </c:pt>
                <c:pt idx="71">
                  <c:v>17.792112999999997</c:v>
                </c:pt>
                <c:pt idx="72">
                  <c:v>16.969094</c:v>
                </c:pt>
                <c:pt idx="73">
                  <c:v>16.158236000000002</c:v>
                </c:pt>
                <c:pt idx="74">
                  <c:v>15.373798000000003</c:v>
                </c:pt>
                <c:pt idx="75">
                  <c:v>14.605975648000005</c:v>
                </c:pt>
                <c:pt idx="76">
                  <c:v>13.921974627</c:v>
                </c:pt>
                <c:pt idx="77">
                  <c:v>13.276745377000003</c:v>
                </c:pt>
                <c:pt idx="78">
                  <c:v>12.626304725000002</c:v>
                </c:pt>
                <c:pt idx="79">
                  <c:v>12.055096158000003</c:v>
                </c:pt>
              </c:numCache>
            </c:numRef>
          </c:val>
        </c:ser>
        <c:axId val="21821175"/>
        <c:axId val="15239820"/>
      </c:areaChart>
      <c:catAx>
        <c:axId val="2182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39820"/>
        <c:crosses val="autoZero"/>
        <c:auto val="1"/>
        <c:lblOffset val="100"/>
        <c:noMultiLvlLbl val="0"/>
      </c:catAx>
      <c:valAx>
        <c:axId val="1523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8211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PRODUCCIÓN PROPIA DE PETRÓLEO EN EE UU Y ESTADO DE SUS RESERVAS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Duncan'!$U$19:$U$98</c:f>
              <c:numCache>
                <c:ptCount val="80"/>
                <c:pt idx="0">
                  <c:v>2.907</c:v>
                </c:pt>
                <c:pt idx="1">
                  <c:v>2.984</c:v>
                </c:pt>
                <c:pt idx="2">
                  <c:v>3.048</c:v>
                </c:pt>
                <c:pt idx="3">
                  <c:v>3.154</c:v>
                </c:pt>
                <c:pt idx="4">
                  <c:v>3.201</c:v>
                </c:pt>
                <c:pt idx="5">
                  <c:v>3.29</c:v>
                </c:pt>
                <c:pt idx="6">
                  <c:v>3.497</c:v>
                </c:pt>
                <c:pt idx="7">
                  <c:v>3.73</c:v>
                </c:pt>
                <c:pt idx="8">
                  <c:v>3.869</c:v>
                </c:pt>
                <c:pt idx="9">
                  <c:v>3.953</c:v>
                </c:pt>
                <c:pt idx="10">
                  <c:v>4.123</c:v>
                </c:pt>
                <c:pt idx="11">
                  <c:v>4.073</c:v>
                </c:pt>
                <c:pt idx="12">
                  <c:v>4.083</c:v>
                </c:pt>
                <c:pt idx="13">
                  <c:v>3.997</c:v>
                </c:pt>
                <c:pt idx="14">
                  <c:v>3.827</c:v>
                </c:pt>
                <c:pt idx="15">
                  <c:v>3.654</c:v>
                </c:pt>
                <c:pt idx="16">
                  <c:v>3.553</c:v>
                </c:pt>
                <c:pt idx="17">
                  <c:v>3.601</c:v>
                </c:pt>
                <c:pt idx="18">
                  <c:v>3.75</c:v>
                </c:pt>
                <c:pt idx="19">
                  <c:v>3.699</c:v>
                </c:pt>
                <c:pt idx="20">
                  <c:v>3.712</c:v>
                </c:pt>
                <c:pt idx="21">
                  <c:v>3.716</c:v>
                </c:pt>
                <c:pt idx="22">
                  <c:v>3.723</c:v>
                </c:pt>
                <c:pt idx="23">
                  <c:v>3.739</c:v>
                </c:pt>
                <c:pt idx="24">
                  <c:v>3.836</c:v>
                </c:pt>
                <c:pt idx="25">
                  <c:v>3.862</c:v>
                </c:pt>
                <c:pt idx="26">
                  <c:v>3.734</c:v>
                </c:pt>
                <c:pt idx="27">
                  <c:v>3.63</c:v>
                </c:pt>
                <c:pt idx="28">
                  <c:v>3.564</c:v>
                </c:pt>
                <c:pt idx="29">
                  <c:v>3.343</c:v>
                </c:pt>
                <c:pt idx="30">
                  <c:v>3.254</c:v>
                </c:pt>
                <c:pt idx="31">
                  <c:v>3.312</c:v>
                </c:pt>
                <c:pt idx="32">
                  <c:v>3.238</c:v>
                </c:pt>
                <c:pt idx="33">
                  <c:v>3.134</c:v>
                </c:pt>
                <c:pt idx="34">
                  <c:v>3.062</c:v>
                </c:pt>
                <c:pt idx="35">
                  <c:v>3.037</c:v>
                </c:pt>
                <c:pt idx="36">
                  <c:v>3.028</c:v>
                </c:pt>
                <c:pt idx="37">
                  <c:v>3.013</c:v>
                </c:pt>
                <c:pt idx="38">
                  <c:v>3.003</c:v>
                </c:pt>
                <c:pt idx="39">
                  <c:v>2.982</c:v>
                </c:pt>
                <c:pt idx="40">
                  <c:v>2.961</c:v>
                </c:pt>
                <c:pt idx="41">
                  <c:v>2.94</c:v>
                </c:pt>
                <c:pt idx="42">
                  <c:v>2.877</c:v>
                </c:pt>
                <c:pt idx="43">
                  <c:v>2.835</c:v>
                </c:pt>
                <c:pt idx="44">
                  <c:v>2.772</c:v>
                </c:pt>
                <c:pt idx="45">
                  <c:v>2.69</c:v>
                </c:pt>
                <c:pt idx="46">
                  <c:v>2.625</c:v>
                </c:pt>
                <c:pt idx="47">
                  <c:v>2.52</c:v>
                </c:pt>
                <c:pt idx="48">
                  <c:v>2.415</c:v>
                </c:pt>
                <c:pt idx="49">
                  <c:v>2.289</c:v>
                </c:pt>
                <c:pt idx="50">
                  <c:v>2.16</c:v>
                </c:pt>
                <c:pt idx="51">
                  <c:v>2.058</c:v>
                </c:pt>
                <c:pt idx="52">
                  <c:v>1.932</c:v>
                </c:pt>
                <c:pt idx="53">
                  <c:v>1.806</c:v>
                </c:pt>
                <c:pt idx="54">
                  <c:v>1.701</c:v>
                </c:pt>
                <c:pt idx="55">
                  <c:v>1.6</c:v>
                </c:pt>
                <c:pt idx="56">
                  <c:v>1.512</c:v>
                </c:pt>
                <c:pt idx="57">
                  <c:v>1.428</c:v>
                </c:pt>
                <c:pt idx="58">
                  <c:v>1.344</c:v>
                </c:pt>
                <c:pt idx="59">
                  <c:v>1.26</c:v>
                </c:pt>
                <c:pt idx="60">
                  <c:v>1.18</c:v>
                </c:pt>
                <c:pt idx="61">
                  <c:v>1.134</c:v>
                </c:pt>
                <c:pt idx="62">
                  <c:v>1.071</c:v>
                </c:pt>
                <c:pt idx="63">
                  <c:v>1.008</c:v>
                </c:pt>
                <c:pt idx="64">
                  <c:v>0.945</c:v>
                </c:pt>
                <c:pt idx="65">
                  <c:v>0.9</c:v>
                </c:pt>
                <c:pt idx="66">
                  <c:v>0.84</c:v>
                </c:pt>
                <c:pt idx="67">
                  <c:v>0.798</c:v>
                </c:pt>
                <c:pt idx="68">
                  <c:v>0.756</c:v>
                </c:pt>
                <c:pt idx="69">
                  <c:v>0.714</c:v>
                </c:pt>
                <c:pt idx="70">
                  <c:v>0.69</c:v>
                </c:pt>
                <c:pt idx="71">
                  <c:v>0.651</c:v>
                </c:pt>
                <c:pt idx="72">
                  <c:v>0.609</c:v>
                </c:pt>
                <c:pt idx="73">
                  <c:v>0.588</c:v>
                </c:pt>
                <c:pt idx="74">
                  <c:v>0.567</c:v>
                </c:pt>
                <c:pt idx="75">
                  <c:v>0.53</c:v>
                </c:pt>
                <c:pt idx="76">
                  <c:v>0.525</c:v>
                </c:pt>
                <c:pt idx="77">
                  <c:v>0.483</c:v>
                </c:pt>
                <c:pt idx="78">
                  <c:v>0.462</c:v>
                </c:pt>
                <c:pt idx="79">
                  <c:v>0.441</c:v>
                </c:pt>
              </c:numCache>
            </c:numRef>
          </c:val>
        </c:ser>
        <c:axId val="34784849"/>
        <c:axId val="49549854"/>
      </c:areaChart>
      <c:catAx>
        <c:axId val="3478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549854"/>
        <c:crosses val="autoZero"/>
        <c:auto val="1"/>
        <c:lblOffset val="100"/>
        <c:noMultiLvlLbl val="0"/>
      </c:catAx>
      <c:valAx>
        <c:axId val="4954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7848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EL FUTURO SUMINISTRO  DE PETRÓLEO DE LOS EE UU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325"/>
          <c:w val="0.76775"/>
          <c:h val="0.85525"/>
        </c:manualLayout>
      </c:layout>
      <c:areaChart>
        <c:grouping val="stacked"/>
        <c:varyColors val="0"/>
        <c:ser>
          <c:idx val="0"/>
          <c:order val="0"/>
          <c:tx>
            <c:v>Petróleo propio</c:v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Duncan'!$C$60:$C$98</c:f>
              <c:numCache>
                <c:ptCount val="3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</c:numCache>
            </c:numRef>
          </c:cat>
          <c:val>
            <c:numRef>
              <c:f>'Producción 42 países Seg Duncan'!$U$60:$U$98</c:f>
              <c:numCache>
                <c:ptCount val="39"/>
                <c:pt idx="0">
                  <c:v>2.94</c:v>
                </c:pt>
                <c:pt idx="1">
                  <c:v>2.877</c:v>
                </c:pt>
                <c:pt idx="2">
                  <c:v>2.835</c:v>
                </c:pt>
                <c:pt idx="3">
                  <c:v>2.772</c:v>
                </c:pt>
                <c:pt idx="4">
                  <c:v>2.69</c:v>
                </c:pt>
                <c:pt idx="5">
                  <c:v>2.625</c:v>
                </c:pt>
                <c:pt idx="6">
                  <c:v>2.52</c:v>
                </c:pt>
                <c:pt idx="7">
                  <c:v>2.415</c:v>
                </c:pt>
                <c:pt idx="8">
                  <c:v>2.289</c:v>
                </c:pt>
                <c:pt idx="9">
                  <c:v>2.16</c:v>
                </c:pt>
                <c:pt idx="10">
                  <c:v>2.058</c:v>
                </c:pt>
                <c:pt idx="11">
                  <c:v>1.932</c:v>
                </c:pt>
                <c:pt idx="12">
                  <c:v>1.806</c:v>
                </c:pt>
                <c:pt idx="13">
                  <c:v>1.701</c:v>
                </c:pt>
                <c:pt idx="14">
                  <c:v>1.6</c:v>
                </c:pt>
                <c:pt idx="15">
                  <c:v>1.512</c:v>
                </c:pt>
                <c:pt idx="16">
                  <c:v>1.428</c:v>
                </c:pt>
                <c:pt idx="17">
                  <c:v>1.344</c:v>
                </c:pt>
                <c:pt idx="18">
                  <c:v>1.26</c:v>
                </c:pt>
                <c:pt idx="19">
                  <c:v>1.18</c:v>
                </c:pt>
                <c:pt idx="20">
                  <c:v>1.134</c:v>
                </c:pt>
                <c:pt idx="21">
                  <c:v>1.071</c:v>
                </c:pt>
                <c:pt idx="22">
                  <c:v>1.008</c:v>
                </c:pt>
                <c:pt idx="23">
                  <c:v>0.945</c:v>
                </c:pt>
                <c:pt idx="24">
                  <c:v>0.9</c:v>
                </c:pt>
                <c:pt idx="25">
                  <c:v>0.84</c:v>
                </c:pt>
                <c:pt idx="26">
                  <c:v>0.798</c:v>
                </c:pt>
                <c:pt idx="27">
                  <c:v>0.756</c:v>
                </c:pt>
                <c:pt idx="28">
                  <c:v>0.714</c:v>
                </c:pt>
                <c:pt idx="29">
                  <c:v>0.69</c:v>
                </c:pt>
                <c:pt idx="30">
                  <c:v>0.651</c:v>
                </c:pt>
                <c:pt idx="31">
                  <c:v>0.609</c:v>
                </c:pt>
                <c:pt idx="32">
                  <c:v>0.588</c:v>
                </c:pt>
                <c:pt idx="33">
                  <c:v>0.567</c:v>
                </c:pt>
                <c:pt idx="34">
                  <c:v>0.53</c:v>
                </c:pt>
                <c:pt idx="35">
                  <c:v>0.525</c:v>
                </c:pt>
                <c:pt idx="36">
                  <c:v>0.483</c:v>
                </c:pt>
                <c:pt idx="37">
                  <c:v>0.462</c:v>
                </c:pt>
                <c:pt idx="38">
                  <c:v>0.441</c:v>
                </c:pt>
              </c:numCache>
            </c:numRef>
          </c:val>
        </c:ser>
        <c:ser>
          <c:idx val="1"/>
          <c:order val="1"/>
          <c:tx>
            <c:v>Petróleo importado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'Producción 42 países Seg Duncan'!$C$60:$C$98</c:f>
              <c:numCache>
                <c:ptCount val="3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</c:numCache>
            </c:numRef>
          </c:cat>
          <c:val>
            <c:numRef>
              <c:f>'Producción 42 países Seg Duncan'!$BK$60:$BK$98</c:f>
              <c:numCache>
                <c:ptCount val="39"/>
                <c:pt idx="0">
                  <c:v>3.546</c:v>
                </c:pt>
                <c:pt idx="1">
                  <c:v>3.80358</c:v>
                </c:pt>
                <c:pt idx="2">
                  <c:v>4.0459974</c:v>
                </c:pt>
                <c:pt idx="3">
                  <c:v>4.315427322</c:v>
                </c:pt>
                <c:pt idx="4">
                  <c:v>4.61005014166</c:v>
                </c:pt>
                <c:pt idx="5">
                  <c:v>4.8940516459098005</c:v>
                </c:pt>
                <c:pt idx="6">
                  <c:v>5.224623195287094</c:v>
                </c:pt>
                <c:pt idx="7">
                  <c:v>5.561961891145708</c:v>
                </c:pt>
                <c:pt idx="8">
                  <c:v>5.92727074788008</c:v>
                </c:pt>
                <c:pt idx="9">
                  <c:v>6.302758870316481</c:v>
                </c:pt>
                <c:pt idx="10">
                  <c:v>6.658641636425976</c:v>
                </c:pt>
                <c:pt idx="11">
                  <c:v>7.046140885518755</c:v>
                </c:pt>
                <c:pt idx="12">
                  <c:v>7.441485112084318</c:v>
                </c:pt>
                <c:pt idx="13">
                  <c:v>7.8239096654468465</c:v>
                </c:pt>
                <c:pt idx="14">
                  <c:v>8.210656955410252</c:v>
                </c:pt>
                <c:pt idx="15">
                  <c:v>8.592976664072559</c:v>
                </c:pt>
                <c:pt idx="16">
                  <c:v>8.980125963994738</c:v>
                </c:pt>
                <c:pt idx="17">
                  <c:v>9.37636974291458</c:v>
                </c:pt>
                <c:pt idx="18">
                  <c:v>9.781980835202017</c:v>
                </c:pt>
                <c:pt idx="19">
                  <c:v>10.193240260258078</c:v>
                </c:pt>
                <c:pt idx="20">
                  <c:v>10.580437468065819</c:v>
                </c:pt>
                <c:pt idx="21">
                  <c:v>10.994870592107794</c:v>
                </c:pt>
                <c:pt idx="22">
                  <c:v>11.419846709871027</c:v>
                </c:pt>
                <c:pt idx="23">
                  <c:v>11.855682111167159</c:v>
                </c:pt>
                <c:pt idx="24">
                  <c:v>12.284702574502173</c:v>
                </c:pt>
                <c:pt idx="25">
                  <c:v>12.74024365173724</c:v>
                </c:pt>
                <c:pt idx="26">
                  <c:v>13.189650961289358</c:v>
                </c:pt>
                <c:pt idx="27">
                  <c:v>13.65128049012804</c:v>
                </c:pt>
                <c:pt idx="28">
                  <c:v>14.12549890483188</c:v>
                </c:pt>
                <c:pt idx="29">
                  <c:v>14.594683871976839</c:v>
                </c:pt>
                <c:pt idx="30">
                  <c:v>15.092224388136144</c:v>
                </c:pt>
                <c:pt idx="31">
                  <c:v>15.606521119780227</c:v>
                </c:pt>
                <c:pt idx="32">
                  <c:v>16.113986753373634</c:v>
                </c:pt>
                <c:pt idx="33">
                  <c:v>16.636046355974845</c:v>
                </c:pt>
                <c:pt idx="34">
                  <c:v>17.18913774665409</c:v>
                </c:pt>
                <c:pt idx="35">
                  <c:v>17.725711879053716</c:v>
                </c:pt>
                <c:pt idx="36">
                  <c:v>18.315233235425325</c:v>
                </c:pt>
                <c:pt idx="37">
                  <c:v>18.900180232488086</c:v>
                </c:pt>
                <c:pt idx="38">
                  <c:v>19.50204563946273</c:v>
                </c:pt>
              </c:numCache>
            </c:numRef>
          </c:val>
        </c:ser>
        <c:axId val="40168327"/>
        <c:axId val="52426204"/>
      </c:areaChart>
      <c:catAx>
        <c:axId val="40168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426204"/>
        <c:crosses val="autoZero"/>
        <c:auto val="1"/>
        <c:lblOffset val="100"/>
        <c:noMultiLvlLbl val="0"/>
      </c:catAx>
      <c:valAx>
        <c:axId val="5242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1683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191"/>
          <c:w val="0.3175"/>
          <c:h val="0.22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ESTADO DE PRODUCCIÓN Y RESERVAS DE NORTEAMÉRICA (MÉJICO INCLUIDO)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Duncan'!$AT$19:$AT$98</c:f>
              <c:numCache>
                <c:ptCount val="80"/>
                <c:pt idx="0">
                  <c:v>3.212</c:v>
                </c:pt>
                <c:pt idx="1">
                  <c:v>3.336</c:v>
                </c:pt>
                <c:pt idx="2">
                  <c:v>3.4379999999999997</c:v>
                </c:pt>
                <c:pt idx="3">
                  <c:v>3.5679999999999996</c:v>
                </c:pt>
                <c:pt idx="4">
                  <c:v>3.641</c:v>
                </c:pt>
                <c:pt idx="5">
                  <c:v>3.7620000000000005</c:v>
                </c:pt>
                <c:pt idx="6">
                  <c:v>4.002</c:v>
                </c:pt>
                <c:pt idx="7">
                  <c:v>4.285</c:v>
                </c:pt>
                <c:pt idx="8">
                  <c:v>4.466</c:v>
                </c:pt>
                <c:pt idx="9">
                  <c:v>4.599</c:v>
                </c:pt>
                <c:pt idx="10">
                  <c:v>4.838</c:v>
                </c:pt>
                <c:pt idx="11">
                  <c:v>4.829</c:v>
                </c:pt>
                <c:pt idx="12">
                  <c:v>4.9350000000000005</c:v>
                </c:pt>
                <c:pt idx="13">
                  <c:v>4.97</c:v>
                </c:pt>
                <c:pt idx="14">
                  <c:v>4.791</c:v>
                </c:pt>
                <c:pt idx="15">
                  <c:v>4.575</c:v>
                </c:pt>
                <c:pt idx="16">
                  <c:v>4.4590000000000005</c:v>
                </c:pt>
                <c:pt idx="17">
                  <c:v>4.585</c:v>
                </c:pt>
                <c:pt idx="18">
                  <c:v>4.8100000000000005</c:v>
                </c:pt>
                <c:pt idx="19">
                  <c:v>4.9399999999999995</c:v>
                </c:pt>
                <c:pt idx="20">
                  <c:v>5.143</c:v>
                </c:pt>
                <c:pt idx="21">
                  <c:v>5.248</c:v>
                </c:pt>
                <c:pt idx="22">
                  <c:v>5.4</c:v>
                </c:pt>
                <c:pt idx="23">
                  <c:v>5.422</c:v>
                </c:pt>
                <c:pt idx="24">
                  <c:v>5.575</c:v>
                </c:pt>
                <c:pt idx="25">
                  <c:v>5.585</c:v>
                </c:pt>
                <c:pt idx="26">
                  <c:v>5.3999999999999995</c:v>
                </c:pt>
                <c:pt idx="27">
                  <c:v>5.376</c:v>
                </c:pt>
                <c:pt idx="28">
                  <c:v>5.343</c:v>
                </c:pt>
                <c:pt idx="29">
                  <c:v>5.115</c:v>
                </c:pt>
                <c:pt idx="30">
                  <c:v>5.057</c:v>
                </c:pt>
                <c:pt idx="31">
                  <c:v>5.176</c:v>
                </c:pt>
                <c:pt idx="32">
                  <c:v>5.1290000000000004</c:v>
                </c:pt>
                <c:pt idx="33">
                  <c:v>5.075</c:v>
                </c:pt>
                <c:pt idx="34">
                  <c:v>5.038</c:v>
                </c:pt>
                <c:pt idx="35">
                  <c:v>5.032</c:v>
                </c:pt>
                <c:pt idx="36">
                  <c:v>5.128</c:v>
                </c:pt>
                <c:pt idx="37">
                  <c:v>5.202999999999999</c:v>
                </c:pt>
                <c:pt idx="38">
                  <c:v>5.256</c:v>
                </c:pt>
                <c:pt idx="39">
                  <c:v>5.2780000000000005</c:v>
                </c:pt>
                <c:pt idx="40">
                  <c:v>5.285</c:v>
                </c:pt>
                <c:pt idx="41">
                  <c:v>5.285</c:v>
                </c:pt>
                <c:pt idx="42">
                  <c:v>5.223999999999999</c:v>
                </c:pt>
                <c:pt idx="43">
                  <c:v>5.182</c:v>
                </c:pt>
                <c:pt idx="44">
                  <c:v>5.111</c:v>
                </c:pt>
                <c:pt idx="45">
                  <c:v>5.014</c:v>
                </c:pt>
                <c:pt idx="46">
                  <c:v>4.934</c:v>
                </c:pt>
                <c:pt idx="47">
                  <c:v>4.807</c:v>
                </c:pt>
                <c:pt idx="48">
                  <c:v>4.679</c:v>
                </c:pt>
                <c:pt idx="49">
                  <c:v>4.519</c:v>
                </c:pt>
                <c:pt idx="50">
                  <c:v>4.355</c:v>
                </c:pt>
                <c:pt idx="51">
                  <c:v>4.211</c:v>
                </c:pt>
                <c:pt idx="52">
                  <c:v>4.04</c:v>
                </c:pt>
                <c:pt idx="53">
                  <c:v>3.863</c:v>
                </c:pt>
                <c:pt idx="54">
                  <c:v>3.7070000000000003</c:v>
                </c:pt>
                <c:pt idx="55">
                  <c:v>3.5420000000000003</c:v>
                </c:pt>
                <c:pt idx="56">
                  <c:v>3.397</c:v>
                </c:pt>
                <c:pt idx="57">
                  <c:v>3.253</c:v>
                </c:pt>
                <c:pt idx="58">
                  <c:v>3.1</c:v>
                </c:pt>
                <c:pt idx="59">
                  <c:v>2.953</c:v>
                </c:pt>
                <c:pt idx="60">
                  <c:v>2.801</c:v>
                </c:pt>
                <c:pt idx="61">
                  <c:v>2.689</c:v>
                </c:pt>
                <c:pt idx="62">
                  <c:v>2.562</c:v>
                </c:pt>
                <c:pt idx="63">
                  <c:v>2.431</c:v>
                </c:pt>
                <c:pt idx="64">
                  <c:v>2.3089999999999997</c:v>
                </c:pt>
                <c:pt idx="65">
                  <c:v>2.2039999999999997</c:v>
                </c:pt>
                <c:pt idx="66">
                  <c:v>2.083</c:v>
                </c:pt>
                <c:pt idx="67">
                  <c:v>1.987</c:v>
                </c:pt>
                <c:pt idx="68">
                  <c:v>1.8849999999999998</c:v>
                </c:pt>
                <c:pt idx="69">
                  <c:v>1.7879999999999998</c:v>
                </c:pt>
                <c:pt idx="70">
                  <c:v>1.7100000000000002</c:v>
                </c:pt>
                <c:pt idx="71">
                  <c:v>1.6170000000000002</c:v>
                </c:pt>
                <c:pt idx="72">
                  <c:v>1.528</c:v>
                </c:pt>
                <c:pt idx="73">
                  <c:v>1.4609999999999999</c:v>
                </c:pt>
                <c:pt idx="74">
                  <c:v>1.3940000000000001</c:v>
                </c:pt>
                <c:pt idx="75">
                  <c:v>1.3110000000000002</c:v>
                </c:pt>
                <c:pt idx="76">
                  <c:v>1.267</c:v>
                </c:pt>
                <c:pt idx="77">
                  <c:v>1.187</c:v>
                </c:pt>
                <c:pt idx="78">
                  <c:v>1.131</c:v>
                </c:pt>
                <c:pt idx="79">
                  <c:v>1.074</c:v>
                </c:pt>
              </c:numCache>
            </c:numRef>
          </c:val>
        </c:ser>
        <c:axId val="10452013"/>
        <c:axId val="1658442"/>
      </c:areaChart>
      <c:catAx>
        <c:axId val="1045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8442"/>
        <c:crosses val="autoZero"/>
        <c:auto val="1"/>
        <c:lblOffset val="100"/>
        <c:noMultiLvlLbl val="0"/>
      </c:catAx>
      <c:valAx>
        <c:axId val="165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520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ESTADO DE PRODUCCIÓN Y RESERVAS EN EUROPA</a:t>
            </a:r>
          </a:p>
        </c:rich>
      </c:tx>
      <c:layout>
        <c:manualLayout>
          <c:xMode val="factor"/>
          <c:yMode val="factor"/>
          <c:x val="0.006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125"/>
          <c:w val="0.906"/>
          <c:h val="0.818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Duncan'!$AU$19:$AU$98</c:f>
              <c:numCache>
                <c:ptCount val="80"/>
                <c:pt idx="0">
                  <c:v>0.1002</c:v>
                </c:pt>
                <c:pt idx="1">
                  <c:v>0.1016</c:v>
                </c:pt>
                <c:pt idx="2">
                  <c:v>0.10149999999999999</c:v>
                </c:pt>
                <c:pt idx="3">
                  <c:v>0.1045</c:v>
                </c:pt>
                <c:pt idx="4">
                  <c:v>0.1106</c:v>
                </c:pt>
                <c:pt idx="5">
                  <c:v>0.1104</c:v>
                </c:pt>
                <c:pt idx="6">
                  <c:v>0.10980000000000001</c:v>
                </c:pt>
                <c:pt idx="7">
                  <c:v>0.1097</c:v>
                </c:pt>
                <c:pt idx="8">
                  <c:v>0.1096</c:v>
                </c:pt>
                <c:pt idx="9">
                  <c:v>0.10930000000000001</c:v>
                </c:pt>
                <c:pt idx="10">
                  <c:v>0.1118</c:v>
                </c:pt>
                <c:pt idx="11">
                  <c:v>0.1148</c:v>
                </c:pt>
                <c:pt idx="12">
                  <c:v>0.1256</c:v>
                </c:pt>
                <c:pt idx="13">
                  <c:v>0.1305</c:v>
                </c:pt>
                <c:pt idx="14">
                  <c:v>0.1299</c:v>
                </c:pt>
                <c:pt idx="15">
                  <c:v>0.1981</c:v>
                </c:pt>
                <c:pt idx="16">
                  <c:v>0.3067</c:v>
                </c:pt>
                <c:pt idx="17">
                  <c:v>0.4983</c:v>
                </c:pt>
                <c:pt idx="18">
                  <c:v>0.6439</c:v>
                </c:pt>
                <c:pt idx="19">
                  <c:v>0.8347</c:v>
                </c:pt>
                <c:pt idx="20">
                  <c:v>0.891725</c:v>
                </c:pt>
                <c:pt idx="21">
                  <c:v>0.956</c:v>
                </c:pt>
                <c:pt idx="22">
                  <c:v>1.075</c:v>
                </c:pt>
                <c:pt idx="23">
                  <c:v>1.2249</c:v>
                </c:pt>
                <c:pt idx="24">
                  <c:v>1.3517</c:v>
                </c:pt>
                <c:pt idx="25">
                  <c:v>1.3962</c:v>
                </c:pt>
                <c:pt idx="26">
                  <c:v>1.4283000000000001</c:v>
                </c:pt>
                <c:pt idx="27">
                  <c:v>1.4713999999999998</c:v>
                </c:pt>
                <c:pt idx="28">
                  <c:v>1.4567</c:v>
                </c:pt>
                <c:pt idx="29">
                  <c:v>1.4288999999999998</c:v>
                </c:pt>
                <c:pt idx="30">
                  <c:v>1.4779</c:v>
                </c:pt>
                <c:pt idx="31">
                  <c:v>1.5559999999999998</c:v>
                </c:pt>
                <c:pt idx="32">
                  <c:v>1.6908999999999998</c:v>
                </c:pt>
                <c:pt idx="33">
                  <c:v>1.8078999999999998</c:v>
                </c:pt>
                <c:pt idx="34">
                  <c:v>2.1429</c:v>
                </c:pt>
                <c:pt idx="35">
                  <c:v>2.2421</c:v>
                </c:pt>
                <c:pt idx="36">
                  <c:v>2.3733</c:v>
                </c:pt>
                <c:pt idx="37">
                  <c:v>2.391</c:v>
                </c:pt>
                <c:pt idx="38">
                  <c:v>2.41015</c:v>
                </c:pt>
                <c:pt idx="39">
                  <c:v>2.42355</c:v>
                </c:pt>
                <c:pt idx="40">
                  <c:v>2.4272</c:v>
                </c:pt>
                <c:pt idx="41">
                  <c:v>2.4151</c:v>
                </c:pt>
                <c:pt idx="42">
                  <c:v>2.40975</c:v>
                </c:pt>
                <c:pt idx="43">
                  <c:v>2.3958000000000004</c:v>
                </c:pt>
                <c:pt idx="44">
                  <c:v>2.37935</c:v>
                </c:pt>
                <c:pt idx="45">
                  <c:v>2.36215</c:v>
                </c:pt>
                <c:pt idx="46">
                  <c:v>2.34545</c:v>
                </c:pt>
                <c:pt idx="47">
                  <c:v>2.319</c:v>
                </c:pt>
                <c:pt idx="48">
                  <c:v>2.2933</c:v>
                </c:pt>
                <c:pt idx="49">
                  <c:v>2.25435</c:v>
                </c:pt>
                <c:pt idx="50">
                  <c:v>2.196015</c:v>
                </c:pt>
                <c:pt idx="51">
                  <c:v>2.1323220000000003</c:v>
                </c:pt>
                <c:pt idx="52">
                  <c:v>2.057352</c:v>
                </c:pt>
                <c:pt idx="53">
                  <c:v>1.9550079999999999</c:v>
                </c:pt>
                <c:pt idx="54">
                  <c:v>1.8526969999999998</c:v>
                </c:pt>
                <c:pt idx="55">
                  <c:v>1.736591</c:v>
                </c:pt>
                <c:pt idx="56">
                  <c:v>1.632613</c:v>
                </c:pt>
                <c:pt idx="57">
                  <c:v>1.511332</c:v>
                </c:pt>
                <c:pt idx="58">
                  <c:v>1.396654</c:v>
                </c:pt>
                <c:pt idx="59">
                  <c:v>1.294665</c:v>
                </c:pt>
                <c:pt idx="60">
                  <c:v>1.201612</c:v>
                </c:pt>
                <c:pt idx="61">
                  <c:v>1.10901</c:v>
                </c:pt>
                <c:pt idx="62">
                  <c:v>1.036605</c:v>
                </c:pt>
                <c:pt idx="63">
                  <c:v>0.9698079999999999</c:v>
                </c:pt>
                <c:pt idx="64">
                  <c:v>0.908864</c:v>
                </c:pt>
                <c:pt idx="65">
                  <c:v>0.855274</c:v>
                </c:pt>
                <c:pt idx="66">
                  <c:v>0.799874</c:v>
                </c:pt>
                <c:pt idx="67">
                  <c:v>0.753986</c:v>
                </c:pt>
                <c:pt idx="68">
                  <c:v>0.713607</c:v>
                </c:pt>
                <c:pt idx="69">
                  <c:v>0.6786650000000001</c:v>
                </c:pt>
                <c:pt idx="70">
                  <c:v>0.63523</c:v>
                </c:pt>
                <c:pt idx="71">
                  <c:v>0.609303</c:v>
                </c:pt>
                <c:pt idx="72">
                  <c:v>0.581559</c:v>
                </c:pt>
                <c:pt idx="73">
                  <c:v>0.561071</c:v>
                </c:pt>
                <c:pt idx="74">
                  <c:v>0.540588</c:v>
                </c:pt>
                <c:pt idx="75">
                  <c:v>0.526180648</c:v>
                </c:pt>
                <c:pt idx="76">
                  <c:v>0.505794627</c:v>
                </c:pt>
                <c:pt idx="77">
                  <c:v>0.491715377</c:v>
                </c:pt>
                <c:pt idx="78">
                  <c:v>0.471924725</c:v>
                </c:pt>
                <c:pt idx="79">
                  <c:v>0.45785115800000004</c:v>
                </c:pt>
              </c:numCache>
            </c:numRef>
          </c:val>
        </c:ser>
        <c:axId val="21559747"/>
        <c:axId val="11841256"/>
      </c:areaChart>
      <c:catAx>
        <c:axId val="215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1256"/>
        <c:crosses val="autoZero"/>
        <c:auto val="1"/>
        <c:lblOffset val="100"/>
        <c:noMultiLvlLbl val="0"/>
      </c:catAx>
      <c:valAx>
        <c:axId val="11841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597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ESTADO DE PRODUCCIÓN Y RESERVAS EN CENTRO Y SURAMÉRICA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9925"/>
          <c:w val="0.87975"/>
          <c:h val="0.769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Duncan'!$AV$19:$AV$98</c:f>
              <c:numCache>
                <c:ptCount val="80"/>
                <c:pt idx="0">
                  <c:v>1.2668999999999997</c:v>
                </c:pt>
                <c:pt idx="1">
                  <c:v>1.3079999999999998</c:v>
                </c:pt>
                <c:pt idx="2">
                  <c:v>1.4355999999999998</c:v>
                </c:pt>
                <c:pt idx="3">
                  <c:v>1.4635999999999998</c:v>
                </c:pt>
                <c:pt idx="4">
                  <c:v>1.5084</c:v>
                </c:pt>
                <c:pt idx="5">
                  <c:v>1.5615999999999997</c:v>
                </c:pt>
                <c:pt idx="6">
                  <c:v>1.54</c:v>
                </c:pt>
                <c:pt idx="7">
                  <c:v>1.6349999999999998</c:v>
                </c:pt>
                <c:pt idx="8">
                  <c:v>1.6789</c:v>
                </c:pt>
                <c:pt idx="9">
                  <c:v>1.6795999999999998</c:v>
                </c:pt>
                <c:pt idx="10">
                  <c:v>1.7334000000000003</c:v>
                </c:pt>
                <c:pt idx="11">
                  <c:v>1.6881</c:v>
                </c:pt>
                <c:pt idx="12">
                  <c:v>1.5977999999999999</c:v>
                </c:pt>
                <c:pt idx="13">
                  <c:v>1.7063</c:v>
                </c:pt>
                <c:pt idx="14">
                  <c:v>1.5515</c:v>
                </c:pt>
                <c:pt idx="15">
                  <c:v>1.3094000000000001</c:v>
                </c:pt>
                <c:pt idx="16">
                  <c:v>1.2974</c:v>
                </c:pt>
                <c:pt idx="17">
                  <c:v>1.299</c:v>
                </c:pt>
                <c:pt idx="18">
                  <c:v>1.3031</c:v>
                </c:pt>
                <c:pt idx="19">
                  <c:v>1.4006</c:v>
                </c:pt>
                <c:pt idx="20">
                  <c:v>1.3329</c:v>
                </c:pt>
                <c:pt idx="21">
                  <c:v>1.3209</c:v>
                </c:pt>
                <c:pt idx="22">
                  <c:v>1.2549000000000001</c:v>
                </c:pt>
                <c:pt idx="23">
                  <c:v>1.2484000000000002</c:v>
                </c:pt>
                <c:pt idx="24">
                  <c:v>1.3252000000000002</c:v>
                </c:pt>
                <c:pt idx="25">
                  <c:v>1.3249</c:v>
                </c:pt>
                <c:pt idx="26">
                  <c:v>1.4217000000000002</c:v>
                </c:pt>
                <c:pt idx="27">
                  <c:v>1.4029</c:v>
                </c:pt>
                <c:pt idx="28">
                  <c:v>1.4732</c:v>
                </c:pt>
                <c:pt idx="29">
                  <c:v>1.4909000000000001</c:v>
                </c:pt>
                <c:pt idx="30">
                  <c:v>1.614</c:v>
                </c:pt>
                <c:pt idx="31">
                  <c:v>1.7046</c:v>
                </c:pt>
                <c:pt idx="32">
                  <c:v>1.7375</c:v>
                </c:pt>
                <c:pt idx="33">
                  <c:v>1.807</c:v>
                </c:pt>
                <c:pt idx="34">
                  <c:v>1.9136999999999997</c:v>
                </c:pt>
                <c:pt idx="35">
                  <c:v>2.0668</c:v>
                </c:pt>
                <c:pt idx="36">
                  <c:v>2.2024999999999997</c:v>
                </c:pt>
                <c:pt idx="37">
                  <c:v>2.3263999999999996</c:v>
                </c:pt>
                <c:pt idx="38">
                  <c:v>2.4366000000000003</c:v>
                </c:pt>
                <c:pt idx="39">
                  <c:v>2.51274</c:v>
                </c:pt>
                <c:pt idx="40">
                  <c:v>2.56709</c:v>
                </c:pt>
                <c:pt idx="41">
                  <c:v>2.61793</c:v>
                </c:pt>
                <c:pt idx="42">
                  <c:v>2.65535</c:v>
                </c:pt>
                <c:pt idx="43">
                  <c:v>2.6765299999999996</c:v>
                </c:pt>
                <c:pt idx="44">
                  <c:v>2.68506</c:v>
                </c:pt>
                <c:pt idx="45">
                  <c:v>2.69104</c:v>
                </c:pt>
                <c:pt idx="46">
                  <c:v>2.67672</c:v>
                </c:pt>
                <c:pt idx="47">
                  <c:v>2.65815</c:v>
                </c:pt>
                <c:pt idx="48">
                  <c:v>2.62383</c:v>
                </c:pt>
                <c:pt idx="49">
                  <c:v>2.5878900000000002</c:v>
                </c:pt>
                <c:pt idx="50">
                  <c:v>2.5372</c:v>
                </c:pt>
                <c:pt idx="51">
                  <c:v>2.5057899999999997</c:v>
                </c:pt>
                <c:pt idx="52">
                  <c:v>2.47141</c:v>
                </c:pt>
                <c:pt idx="53">
                  <c:v>2.4358299999999997</c:v>
                </c:pt>
                <c:pt idx="54">
                  <c:v>2.41593</c:v>
                </c:pt>
                <c:pt idx="55">
                  <c:v>2.3872999999999998</c:v>
                </c:pt>
                <c:pt idx="56">
                  <c:v>2.36295</c:v>
                </c:pt>
                <c:pt idx="57">
                  <c:v>2.3426199999999997</c:v>
                </c:pt>
                <c:pt idx="58">
                  <c:v>2.32589</c:v>
                </c:pt>
                <c:pt idx="59">
                  <c:v>2.30568</c:v>
                </c:pt>
                <c:pt idx="60">
                  <c:v>2.2828999999999997</c:v>
                </c:pt>
                <c:pt idx="61">
                  <c:v>2.2439899999999997</c:v>
                </c:pt>
                <c:pt idx="62">
                  <c:v>2.21045</c:v>
                </c:pt>
                <c:pt idx="63">
                  <c:v>2.16139</c:v>
                </c:pt>
                <c:pt idx="64">
                  <c:v>2.1264800000000004</c:v>
                </c:pt>
                <c:pt idx="65">
                  <c:v>2.07899</c:v>
                </c:pt>
                <c:pt idx="66">
                  <c:v>2.02545</c:v>
                </c:pt>
                <c:pt idx="67">
                  <c:v>1.96656</c:v>
                </c:pt>
                <c:pt idx="68">
                  <c:v>1.9030200000000002</c:v>
                </c:pt>
                <c:pt idx="69">
                  <c:v>1.82978</c:v>
                </c:pt>
                <c:pt idx="70">
                  <c:v>1.7602899999999997</c:v>
                </c:pt>
                <c:pt idx="71">
                  <c:v>1.6819</c:v>
                </c:pt>
                <c:pt idx="72">
                  <c:v>1.61958</c:v>
                </c:pt>
                <c:pt idx="73">
                  <c:v>1.55596</c:v>
                </c:pt>
                <c:pt idx="74">
                  <c:v>1.49559</c:v>
                </c:pt>
                <c:pt idx="75">
                  <c:v>1.4335199999999997</c:v>
                </c:pt>
                <c:pt idx="76">
                  <c:v>1.3742</c:v>
                </c:pt>
                <c:pt idx="77">
                  <c:v>1.3225799999999999</c:v>
                </c:pt>
                <c:pt idx="78">
                  <c:v>1.2659099999999999</c:v>
                </c:pt>
                <c:pt idx="79">
                  <c:v>1.2176399999999998</c:v>
                </c:pt>
              </c:numCache>
            </c:numRef>
          </c:val>
        </c:ser>
        <c:axId val="19718601"/>
        <c:axId val="55015222"/>
      </c:areaChart>
      <c:catAx>
        <c:axId val="1971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5222"/>
        <c:crosses val="autoZero"/>
        <c:auto val="1"/>
        <c:lblOffset val="100"/>
        <c:noMultiLvlLbl val="0"/>
      </c:catAx>
      <c:valAx>
        <c:axId val="55015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86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ESTADO DE PRODUCCIÓN Y RESERVAS EN LA ANTIGUA URSS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Duncan'!$AW$19:$AW$98</c:f>
              <c:numCache>
                <c:ptCount val="80"/>
                <c:pt idx="0">
                  <c:v>1.084</c:v>
                </c:pt>
                <c:pt idx="1">
                  <c:v>1.219</c:v>
                </c:pt>
                <c:pt idx="2">
                  <c:v>1.365</c:v>
                </c:pt>
                <c:pt idx="3">
                  <c:v>1.513</c:v>
                </c:pt>
                <c:pt idx="4">
                  <c:v>1.637</c:v>
                </c:pt>
                <c:pt idx="5">
                  <c:v>1.783</c:v>
                </c:pt>
                <c:pt idx="6">
                  <c:v>1.947</c:v>
                </c:pt>
                <c:pt idx="7">
                  <c:v>2.115</c:v>
                </c:pt>
                <c:pt idx="8">
                  <c:v>2.259</c:v>
                </c:pt>
                <c:pt idx="9">
                  <c:v>2.425</c:v>
                </c:pt>
                <c:pt idx="10">
                  <c:v>2.608</c:v>
                </c:pt>
                <c:pt idx="11">
                  <c:v>2.785</c:v>
                </c:pt>
                <c:pt idx="12">
                  <c:v>2.958</c:v>
                </c:pt>
                <c:pt idx="13">
                  <c:v>3.17</c:v>
                </c:pt>
                <c:pt idx="14">
                  <c:v>3.391</c:v>
                </c:pt>
                <c:pt idx="15">
                  <c:v>3.626</c:v>
                </c:pt>
                <c:pt idx="16">
                  <c:v>3.84</c:v>
                </c:pt>
                <c:pt idx="17">
                  <c:v>4.035</c:v>
                </c:pt>
                <c:pt idx="18">
                  <c:v>4.232</c:v>
                </c:pt>
                <c:pt idx="19">
                  <c:v>4.333</c:v>
                </c:pt>
                <c:pt idx="20">
                  <c:v>4.458</c:v>
                </c:pt>
                <c:pt idx="21">
                  <c:v>4.5</c:v>
                </c:pt>
                <c:pt idx="22">
                  <c:v>4.517</c:v>
                </c:pt>
                <c:pt idx="23">
                  <c:v>4.544</c:v>
                </c:pt>
                <c:pt idx="24">
                  <c:v>4.488</c:v>
                </c:pt>
                <c:pt idx="25">
                  <c:v>4.393</c:v>
                </c:pt>
                <c:pt idx="26">
                  <c:v>4.539</c:v>
                </c:pt>
                <c:pt idx="27">
                  <c:v>4.619</c:v>
                </c:pt>
                <c:pt idx="28">
                  <c:v>4.597</c:v>
                </c:pt>
                <c:pt idx="29">
                  <c:v>4.49</c:v>
                </c:pt>
                <c:pt idx="30">
                  <c:v>4.221</c:v>
                </c:pt>
                <c:pt idx="31">
                  <c:v>3.823</c:v>
                </c:pt>
                <c:pt idx="32">
                  <c:v>3.34</c:v>
                </c:pt>
                <c:pt idx="33">
                  <c:v>2.993</c:v>
                </c:pt>
                <c:pt idx="34">
                  <c:v>2.699</c:v>
                </c:pt>
                <c:pt idx="35">
                  <c:v>2.665</c:v>
                </c:pt>
                <c:pt idx="36">
                  <c:v>2.635</c:v>
                </c:pt>
                <c:pt idx="37">
                  <c:v>2.701</c:v>
                </c:pt>
                <c:pt idx="38">
                  <c:v>2.8</c:v>
                </c:pt>
                <c:pt idx="39">
                  <c:v>2.875</c:v>
                </c:pt>
                <c:pt idx="40">
                  <c:v>2.95</c:v>
                </c:pt>
                <c:pt idx="41">
                  <c:v>3.025</c:v>
                </c:pt>
                <c:pt idx="42">
                  <c:v>3.1</c:v>
                </c:pt>
                <c:pt idx="43">
                  <c:v>3.175</c:v>
                </c:pt>
                <c:pt idx="44">
                  <c:v>3.225</c:v>
                </c:pt>
                <c:pt idx="45">
                  <c:v>3.275</c:v>
                </c:pt>
                <c:pt idx="46">
                  <c:v>3.325</c:v>
                </c:pt>
                <c:pt idx="47">
                  <c:v>3.35</c:v>
                </c:pt>
                <c:pt idx="48">
                  <c:v>3.375</c:v>
                </c:pt>
                <c:pt idx="49">
                  <c:v>3.4</c:v>
                </c:pt>
                <c:pt idx="50">
                  <c:v>3.375</c:v>
                </c:pt>
                <c:pt idx="51">
                  <c:v>3.35</c:v>
                </c:pt>
                <c:pt idx="52">
                  <c:v>3.325</c:v>
                </c:pt>
                <c:pt idx="53">
                  <c:v>3.3</c:v>
                </c:pt>
                <c:pt idx="54">
                  <c:v>3.275</c:v>
                </c:pt>
                <c:pt idx="55">
                  <c:v>3.225</c:v>
                </c:pt>
                <c:pt idx="56">
                  <c:v>3.15</c:v>
                </c:pt>
                <c:pt idx="57">
                  <c:v>3.1</c:v>
                </c:pt>
                <c:pt idx="58">
                  <c:v>3.05</c:v>
                </c:pt>
                <c:pt idx="59">
                  <c:v>2.975</c:v>
                </c:pt>
                <c:pt idx="60">
                  <c:v>2.9</c:v>
                </c:pt>
                <c:pt idx="61">
                  <c:v>2.825</c:v>
                </c:pt>
                <c:pt idx="62">
                  <c:v>2.75</c:v>
                </c:pt>
                <c:pt idx="63">
                  <c:v>2.675</c:v>
                </c:pt>
                <c:pt idx="64">
                  <c:v>2.6</c:v>
                </c:pt>
                <c:pt idx="65">
                  <c:v>2.5</c:v>
                </c:pt>
                <c:pt idx="66">
                  <c:v>2.4</c:v>
                </c:pt>
                <c:pt idx="67">
                  <c:v>2.325</c:v>
                </c:pt>
                <c:pt idx="68">
                  <c:v>2.25</c:v>
                </c:pt>
                <c:pt idx="69">
                  <c:v>2.15</c:v>
                </c:pt>
                <c:pt idx="70">
                  <c:v>2.075</c:v>
                </c:pt>
                <c:pt idx="71">
                  <c:v>2</c:v>
                </c:pt>
                <c:pt idx="72">
                  <c:v>1.9</c:v>
                </c:pt>
                <c:pt idx="73">
                  <c:v>1.825</c:v>
                </c:pt>
                <c:pt idx="74">
                  <c:v>1.75</c:v>
                </c:pt>
                <c:pt idx="75">
                  <c:v>1.675</c:v>
                </c:pt>
                <c:pt idx="76">
                  <c:v>1.6</c:v>
                </c:pt>
                <c:pt idx="77">
                  <c:v>1.55</c:v>
                </c:pt>
                <c:pt idx="78">
                  <c:v>1.475</c:v>
                </c:pt>
                <c:pt idx="79">
                  <c:v>1.425</c:v>
                </c:pt>
              </c:numCache>
            </c:numRef>
          </c:val>
        </c:ser>
        <c:axId val="44109247"/>
        <c:axId val="36549300"/>
      </c:areaChart>
      <c:catAx>
        <c:axId val="44109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9300"/>
        <c:crosses val="autoZero"/>
        <c:auto val="1"/>
        <c:lblOffset val="100"/>
        <c:noMultiLvlLbl val="0"/>
      </c:catAx>
      <c:valAx>
        <c:axId val="3654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92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ESTADO DE PRODUCCIÓN Y RESERVAS EN ORIENTE 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95"/>
          <c:w val="0.95375"/>
          <c:h val="0.83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Duncan'!$AX$19:$AX$98</c:f>
              <c:numCache>
                <c:ptCount val="80"/>
                <c:pt idx="0">
                  <c:v>1.8451799999999998</c:v>
                </c:pt>
                <c:pt idx="1">
                  <c:v>1.96908</c:v>
                </c:pt>
                <c:pt idx="2">
                  <c:v>2.14763</c:v>
                </c:pt>
                <c:pt idx="3">
                  <c:v>2.35216</c:v>
                </c:pt>
                <c:pt idx="4">
                  <c:v>2.63161</c:v>
                </c:pt>
                <c:pt idx="5">
                  <c:v>2.89618</c:v>
                </c:pt>
                <c:pt idx="6">
                  <c:v>3.2192499999999997</c:v>
                </c:pt>
                <c:pt idx="7">
                  <c:v>3.46231</c:v>
                </c:pt>
                <c:pt idx="8">
                  <c:v>3.90484</c:v>
                </c:pt>
                <c:pt idx="9">
                  <c:v>4.34397</c:v>
                </c:pt>
                <c:pt idx="10">
                  <c:v>4.8741</c:v>
                </c:pt>
                <c:pt idx="11">
                  <c:v>5.715680000000001</c:v>
                </c:pt>
                <c:pt idx="12">
                  <c:v>6.36862</c:v>
                </c:pt>
                <c:pt idx="13">
                  <c:v>7.54129</c:v>
                </c:pt>
                <c:pt idx="14">
                  <c:v>7.783510000000001</c:v>
                </c:pt>
                <c:pt idx="15">
                  <c:v>6.99063</c:v>
                </c:pt>
                <c:pt idx="16">
                  <c:v>7.957920000000001</c:v>
                </c:pt>
                <c:pt idx="17">
                  <c:v>8.065920000000002</c:v>
                </c:pt>
                <c:pt idx="18">
                  <c:v>7.633610000000001</c:v>
                </c:pt>
                <c:pt idx="19">
                  <c:v>7.772909999999999</c:v>
                </c:pt>
                <c:pt idx="20">
                  <c:v>6.63449</c:v>
                </c:pt>
                <c:pt idx="21">
                  <c:v>5.694369999999998</c:v>
                </c:pt>
                <c:pt idx="22">
                  <c:v>4.71439</c:v>
                </c:pt>
                <c:pt idx="23">
                  <c:v>4.404000000000001</c:v>
                </c:pt>
                <c:pt idx="24">
                  <c:v>4.127979999999999</c:v>
                </c:pt>
                <c:pt idx="25">
                  <c:v>3.8668799999999997</c:v>
                </c:pt>
                <c:pt idx="26">
                  <c:v>4.83824</c:v>
                </c:pt>
                <c:pt idx="27">
                  <c:v>4.801234999999999</c:v>
                </c:pt>
                <c:pt idx="28">
                  <c:v>5.60803</c:v>
                </c:pt>
                <c:pt idx="29">
                  <c:v>6.035810000000001</c:v>
                </c:pt>
                <c:pt idx="30">
                  <c:v>6.63932</c:v>
                </c:pt>
                <c:pt idx="31">
                  <c:v>6.8625050000000005</c:v>
                </c:pt>
                <c:pt idx="32">
                  <c:v>7.101405</c:v>
                </c:pt>
                <c:pt idx="33">
                  <c:v>7.12116</c:v>
                </c:pt>
                <c:pt idx="34">
                  <c:v>7.241805</c:v>
                </c:pt>
                <c:pt idx="35">
                  <c:v>7.316810000000001</c:v>
                </c:pt>
                <c:pt idx="36">
                  <c:v>7.476965</c:v>
                </c:pt>
                <c:pt idx="37">
                  <c:v>7.911035000000001</c:v>
                </c:pt>
                <c:pt idx="38">
                  <c:v>8.4307</c:v>
                </c:pt>
                <c:pt idx="39">
                  <c:v>9.028099999999998</c:v>
                </c:pt>
                <c:pt idx="40">
                  <c:v>9.759799999999998</c:v>
                </c:pt>
                <c:pt idx="41">
                  <c:v>10.3773</c:v>
                </c:pt>
                <c:pt idx="42">
                  <c:v>10.8334</c:v>
                </c:pt>
                <c:pt idx="43">
                  <c:v>11.1116</c:v>
                </c:pt>
                <c:pt idx="44">
                  <c:v>11.338700000000003</c:v>
                </c:pt>
                <c:pt idx="45">
                  <c:v>11.545</c:v>
                </c:pt>
                <c:pt idx="46">
                  <c:v>11.733499999999998</c:v>
                </c:pt>
                <c:pt idx="47">
                  <c:v>11.869</c:v>
                </c:pt>
                <c:pt idx="48">
                  <c:v>11.9907</c:v>
                </c:pt>
                <c:pt idx="49">
                  <c:v>12.089199999999998</c:v>
                </c:pt>
                <c:pt idx="50">
                  <c:v>12.123299999999999</c:v>
                </c:pt>
                <c:pt idx="51">
                  <c:v>12.130999999999998</c:v>
                </c:pt>
                <c:pt idx="52">
                  <c:v>12.101899999999997</c:v>
                </c:pt>
                <c:pt idx="53">
                  <c:v>12.0472</c:v>
                </c:pt>
                <c:pt idx="54">
                  <c:v>11.999500000000001</c:v>
                </c:pt>
                <c:pt idx="55">
                  <c:v>11.940799999999998</c:v>
                </c:pt>
                <c:pt idx="56">
                  <c:v>11.9</c:v>
                </c:pt>
                <c:pt idx="57">
                  <c:v>11.850500000000002</c:v>
                </c:pt>
                <c:pt idx="58">
                  <c:v>11.801900000000002</c:v>
                </c:pt>
                <c:pt idx="59">
                  <c:v>11.6953</c:v>
                </c:pt>
                <c:pt idx="60">
                  <c:v>11.594899999999999</c:v>
                </c:pt>
                <c:pt idx="61">
                  <c:v>11.465599999999998</c:v>
                </c:pt>
                <c:pt idx="62">
                  <c:v>11.3427</c:v>
                </c:pt>
                <c:pt idx="63">
                  <c:v>11.230699999999999</c:v>
                </c:pt>
                <c:pt idx="64">
                  <c:v>11.093100000000002</c:v>
                </c:pt>
                <c:pt idx="65">
                  <c:v>10.957800000000002</c:v>
                </c:pt>
                <c:pt idx="66">
                  <c:v>10.8306</c:v>
                </c:pt>
                <c:pt idx="67">
                  <c:v>10.638300000000001</c:v>
                </c:pt>
                <c:pt idx="68">
                  <c:v>10.4074</c:v>
                </c:pt>
                <c:pt idx="69">
                  <c:v>10.106300000000001</c:v>
                </c:pt>
                <c:pt idx="70">
                  <c:v>9.799100000000001</c:v>
                </c:pt>
                <c:pt idx="71">
                  <c:v>9.460600000000001</c:v>
                </c:pt>
                <c:pt idx="72">
                  <c:v>9.0328</c:v>
                </c:pt>
                <c:pt idx="73">
                  <c:v>8.544500000000001</c:v>
                </c:pt>
                <c:pt idx="74">
                  <c:v>8.083200000000001</c:v>
                </c:pt>
                <c:pt idx="75">
                  <c:v>7.630699999999999</c:v>
                </c:pt>
                <c:pt idx="76">
                  <c:v>7.214900000000001</c:v>
                </c:pt>
                <c:pt idx="77">
                  <c:v>6.830799999999999</c:v>
                </c:pt>
                <c:pt idx="78">
                  <c:v>6.455400000000001</c:v>
                </c:pt>
                <c:pt idx="79">
                  <c:v>6.1137999999999995</c:v>
                </c:pt>
              </c:numCache>
            </c:numRef>
          </c:val>
        </c:ser>
        <c:axId val="5378853"/>
        <c:axId val="2816226"/>
      </c:areaChart>
      <c:catAx>
        <c:axId val="5378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226"/>
        <c:crosses val="autoZero"/>
        <c:auto val="1"/>
        <c:lblOffset val="100"/>
        <c:noMultiLvlLbl val="0"/>
      </c:catAx>
      <c:valAx>
        <c:axId val="281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88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ESTADO DE PRODUCCIÓN Y RESERVAS EN ÁFRICA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'Producción 42 países Seg Duncan'!$C$19:$C$98</c:f>
              <c:numCache>
                <c:ptCount val="8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</c:numCache>
            </c:numRef>
          </c:cat>
          <c:val>
            <c:numRef>
              <c:f>'Producción 42 países Seg Duncan'!$AY$19:$AY$98</c:f>
              <c:numCache>
                <c:ptCount val="80"/>
                <c:pt idx="0">
                  <c:v>0.10194</c:v>
                </c:pt>
                <c:pt idx="1">
                  <c:v>0.18165</c:v>
                </c:pt>
                <c:pt idx="2">
                  <c:v>0.29390000000000005</c:v>
                </c:pt>
                <c:pt idx="3">
                  <c:v>0.4363000000000001</c:v>
                </c:pt>
                <c:pt idx="4">
                  <c:v>0.6278</c:v>
                </c:pt>
                <c:pt idx="5">
                  <c:v>0.8195</c:v>
                </c:pt>
                <c:pt idx="6">
                  <c:v>1.0368</c:v>
                </c:pt>
                <c:pt idx="7">
                  <c:v>1.1468</c:v>
                </c:pt>
                <c:pt idx="8">
                  <c:v>1.4764</c:v>
                </c:pt>
                <c:pt idx="9">
                  <c:v>1.8878</c:v>
                </c:pt>
                <c:pt idx="10">
                  <c:v>2.2704</c:v>
                </c:pt>
                <c:pt idx="11">
                  <c:v>2.1191</c:v>
                </c:pt>
                <c:pt idx="12">
                  <c:v>2.1193</c:v>
                </c:pt>
                <c:pt idx="13">
                  <c:v>2.1978</c:v>
                </c:pt>
                <c:pt idx="14">
                  <c:v>2.0100000000000002</c:v>
                </c:pt>
                <c:pt idx="15">
                  <c:v>1.8450999999999997</c:v>
                </c:pt>
                <c:pt idx="16">
                  <c:v>2.1061</c:v>
                </c:pt>
                <c:pt idx="17">
                  <c:v>2.2803000000000004</c:v>
                </c:pt>
                <c:pt idx="18">
                  <c:v>2.2377</c:v>
                </c:pt>
                <c:pt idx="19">
                  <c:v>2.4957999999999996</c:v>
                </c:pt>
                <c:pt idx="20">
                  <c:v>2.3049</c:v>
                </c:pt>
                <c:pt idx="21">
                  <c:v>1.8938</c:v>
                </c:pt>
                <c:pt idx="22">
                  <c:v>1.8175999999999999</c:v>
                </c:pt>
                <c:pt idx="23">
                  <c:v>1.8176</c:v>
                </c:pt>
                <c:pt idx="24">
                  <c:v>2.0055</c:v>
                </c:pt>
                <c:pt idx="25">
                  <c:v>2.1079</c:v>
                </c:pt>
                <c:pt idx="26">
                  <c:v>2.0814000000000004</c:v>
                </c:pt>
                <c:pt idx="27">
                  <c:v>2.0849</c:v>
                </c:pt>
                <c:pt idx="28">
                  <c:v>2.1822</c:v>
                </c:pt>
                <c:pt idx="29">
                  <c:v>2.3501000000000003</c:v>
                </c:pt>
                <c:pt idx="30">
                  <c:v>2.5333</c:v>
                </c:pt>
                <c:pt idx="31">
                  <c:v>2.6119</c:v>
                </c:pt>
                <c:pt idx="32">
                  <c:v>2.6121000000000003</c:v>
                </c:pt>
                <c:pt idx="33">
                  <c:v>2.5968000000000004</c:v>
                </c:pt>
                <c:pt idx="34">
                  <c:v>2.604</c:v>
                </c:pt>
                <c:pt idx="35">
                  <c:v>2.6495</c:v>
                </c:pt>
                <c:pt idx="36">
                  <c:v>2.7753</c:v>
                </c:pt>
                <c:pt idx="37">
                  <c:v>2.8878000000000004</c:v>
                </c:pt>
                <c:pt idx="38">
                  <c:v>2.99541</c:v>
                </c:pt>
                <c:pt idx="39">
                  <c:v>3.08155</c:v>
                </c:pt>
                <c:pt idx="40">
                  <c:v>3.1888099999999997</c:v>
                </c:pt>
                <c:pt idx="41">
                  <c:v>3.2685400000000002</c:v>
                </c:pt>
                <c:pt idx="42">
                  <c:v>3.3445699999999996</c:v>
                </c:pt>
                <c:pt idx="43">
                  <c:v>3.3743700000000003</c:v>
                </c:pt>
                <c:pt idx="44">
                  <c:v>3.38842</c:v>
                </c:pt>
                <c:pt idx="45">
                  <c:v>3.36752</c:v>
                </c:pt>
                <c:pt idx="46">
                  <c:v>3.3367299999999998</c:v>
                </c:pt>
                <c:pt idx="47">
                  <c:v>3.29267</c:v>
                </c:pt>
                <c:pt idx="48">
                  <c:v>3.2350900000000005</c:v>
                </c:pt>
                <c:pt idx="49">
                  <c:v>3.16477</c:v>
                </c:pt>
                <c:pt idx="50">
                  <c:v>3.0840000000000005</c:v>
                </c:pt>
                <c:pt idx="51">
                  <c:v>3.0001100000000003</c:v>
                </c:pt>
                <c:pt idx="52">
                  <c:v>2.89414</c:v>
                </c:pt>
                <c:pt idx="53">
                  <c:v>2.79137</c:v>
                </c:pt>
                <c:pt idx="54">
                  <c:v>2.68705</c:v>
                </c:pt>
                <c:pt idx="55">
                  <c:v>2.57517</c:v>
                </c:pt>
                <c:pt idx="56">
                  <c:v>2.47634</c:v>
                </c:pt>
                <c:pt idx="57">
                  <c:v>2.38004</c:v>
                </c:pt>
                <c:pt idx="58">
                  <c:v>2.28404</c:v>
                </c:pt>
                <c:pt idx="59">
                  <c:v>2.1844200000000003</c:v>
                </c:pt>
                <c:pt idx="60">
                  <c:v>2.0904700000000007</c:v>
                </c:pt>
                <c:pt idx="61">
                  <c:v>1.98865</c:v>
                </c:pt>
                <c:pt idx="62">
                  <c:v>1.89143</c:v>
                </c:pt>
                <c:pt idx="63">
                  <c:v>1.80021</c:v>
                </c:pt>
                <c:pt idx="64">
                  <c:v>1.70774</c:v>
                </c:pt>
                <c:pt idx="65">
                  <c:v>1.6250700000000002</c:v>
                </c:pt>
                <c:pt idx="66">
                  <c:v>1.5489</c:v>
                </c:pt>
                <c:pt idx="67">
                  <c:v>1.47606</c:v>
                </c:pt>
                <c:pt idx="68">
                  <c:v>1.41532</c:v>
                </c:pt>
                <c:pt idx="69">
                  <c:v>1.35156</c:v>
                </c:pt>
                <c:pt idx="70">
                  <c:v>1.2893000000000001</c:v>
                </c:pt>
                <c:pt idx="71">
                  <c:v>1.2343699999999997</c:v>
                </c:pt>
                <c:pt idx="72">
                  <c:v>1.17795</c:v>
                </c:pt>
                <c:pt idx="73">
                  <c:v>1.1292200000000001</c:v>
                </c:pt>
                <c:pt idx="74">
                  <c:v>1.0793</c:v>
                </c:pt>
                <c:pt idx="75">
                  <c:v>1.04257</c:v>
                </c:pt>
                <c:pt idx="76">
                  <c:v>1.0051400000000001</c:v>
                </c:pt>
                <c:pt idx="77">
                  <c:v>0.9718600000000001</c:v>
                </c:pt>
                <c:pt idx="78">
                  <c:v>0.93593</c:v>
                </c:pt>
                <c:pt idx="79">
                  <c:v>0.8876</c:v>
                </c:pt>
              </c:numCache>
            </c:numRef>
          </c:val>
        </c:ser>
        <c:axId val="36610939"/>
        <c:axId val="6180160"/>
      </c:areaChart>
      <c:catAx>
        <c:axId val="36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0160"/>
        <c:crosses val="autoZero"/>
        <c:auto val="1"/>
        <c:lblOffset val="100"/>
        <c:noMultiLvlLbl val="0"/>
      </c:catAx>
      <c:valAx>
        <c:axId val="6180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 MILLONES DE BARRILES/AÑO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0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0</xdr:rowOff>
    </xdr:from>
    <xdr:to>
      <xdr:col>11</xdr:col>
      <xdr:colOff>28575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52475" y="323850"/>
        <a:ext cx="7658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32</xdr:row>
      <xdr:rowOff>57150</xdr:rowOff>
    </xdr:from>
    <xdr:to>
      <xdr:col>11</xdr:col>
      <xdr:colOff>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752475" y="5238750"/>
        <a:ext cx="76295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60</xdr:row>
      <xdr:rowOff>57150</xdr:rowOff>
    </xdr:from>
    <xdr:to>
      <xdr:col>13</xdr:col>
      <xdr:colOff>57150</xdr:colOff>
      <xdr:row>93</xdr:row>
      <xdr:rowOff>28575</xdr:rowOff>
    </xdr:to>
    <xdr:graphicFrame>
      <xdr:nvGraphicFramePr>
        <xdr:cNvPr id="3" name="Chart 3"/>
        <xdr:cNvGraphicFramePr/>
      </xdr:nvGraphicFramePr>
      <xdr:xfrm>
        <a:off x="762000" y="9772650"/>
        <a:ext cx="92011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11</xdr:row>
      <xdr:rowOff>76200</xdr:rowOff>
    </xdr:from>
    <xdr:to>
      <xdr:col>6</xdr:col>
      <xdr:colOff>514350</xdr:colOff>
      <xdr:row>28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5086350" y="1857375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44</xdr:row>
      <xdr:rowOff>47625</xdr:rowOff>
    </xdr:from>
    <xdr:to>
      <xdr:col>6</xdr:col>
      <xdr:colOff>466725</xdr:colOff>
      <xdr:row>54</xdr:row>
      <xdr:rowOff>133350</xdr:rowOff>
    </xdr:to>
    <xdr:sp>
      <xdr:nvSpPr>
        <xdr:cNvPr id="5" name="Line 6"/>
        <xdr:cNvSpPr>
          <a:spLocks/>
        </xdr:cNvSpPr>
      </xdr:nvSpPr>
      <xdr:spPr>
        <a:xfrm flipV="1">
          <a:off x="5038725" y="71723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9</xdr:col>
      <xdr:colOff>47625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543050" y="666750"/>
        <a:ext cx="5362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25</xdr:row>
      <xdr:rowOff>38100</xdr:rowOff>
    </xdr:from>
    <xdr:to>
      <xdr:col>9</xdr:col>
      <xdr:colOff>38100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1543050" y="4086225"/>
        <a:ext cx="5353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44</xdr:row>
      <xdr:rowOff>38100</xdr:rowOff>
    </xdr:from>
    <xdr:to>
      <xdr:col>9</xdr:col>
      <xdr:colOff>28575</xdr:colOff>
      <xdr:row>63</xdr:row>
      <xdr:rowOff>104775</xdr:rowOff>
    </xdr:to>
    <xdr:graphicFrame>
      <xdr:nvGraphicFramePr>
        <xdr:cNvPr id="3" name="Chart 3"/>
        <xdr:cNvGraphicFramePr/>
      </xdr:nvGraphicFramePr>
      <xdr:xfrm>
        <a:off x="1552575" y="7162800"/>
        <a:ext cx="53340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63</xdr:row>
      <xdr:rowOff>123825</xdr:rowOff>
    </xdr:from>
    <xdr:to>
      <xdr:col>9</xdr:col>
      <xdr:colOff>28575</xdr:colOff>
      <xdr:row>82</xdr:row>
      <xdr:rowOff>142875</xdr:rowOff>
    </xdr:to>
    <xdr:graphicFrame>
      <xdr:nvGraphicFramePr>
        <xdr:cNvPr id="4" name="Chart 4"/>
        <xdr:cNvGraphicFramePr/>
      </xdr:nvGraphicFramePr>
      <xdr:xfrm>
        <a:off x="1562100" y="10325100"/>
        <a:ext cx="5324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82</xdr:row>
      <xdr:rowOff>142875</xdr:rowOff>
    </xdr:from>
    <xdr:to>
      <xdr:col>9</xdr:col>
      <xdr:colOff>28575</xdr:colOff>
      <xdr:row>102</xdr:row>
      <xdr:rowOff>142875</xdr:rowOff>
    </xdr:to>
    <xdr:graphicFrame>
      <xdr:nvGraphicFramePr>
        <xdr:cNvPr id="5" name="Chart 5"/>
        <xdr:cNvGraphicFramePr/>
      </xdr:nvGraphicFramePr>
      <xdr:xfrm>
        <a:off x="1571625" y="13420725"/>
        <a:ext cx="53149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28575</xdr:colOff>
      <xdr:row>102</xdr:row>
      <xdr:rowOff>142875</xdr:rowOff>
    </xdr:from>
    <xdr:to>
      <xdr:col>9</xdr:col>
      <xdr:colOff>104775</xdr:colOff>
      <xdr:row>123</xdr:row>
      <xdr:rowOff>38100</xdr:rowOff>
    </xdr:to>
    <xdr:graphicFrame>
      <xdr:nvGraphicFramePr>
        <xdr:cNvPr id="6" name="Chart 6"/>
        <xdr:cNvGraphicFramePr/>
      </xdr:nvGraphicFramePr>
      <xdr:xfrm>
        <a:off x="1552575" y="16659225"/>
        <a:ext cx="541020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28575</xdr:colOff>
      <xdr:row>123</xdr:row>
      <xdr:rowOff>28575</xdr:rowOff>
    </xdr:from>
    <xdr:to>
      <xdr:col>9</xdr:col>
      <xdr:colOff>190500</xdr:colOff>
      <xdr:row>143</xdr:row>
      <xdr:rowOff>47625</xdr:rowOff>
    </xdr:to>
    <xdr:graphicFrame>
      <xdr:nvGraphicFramePr>
        <xdr:cNvPr id="7" name="Chart 7"/>
        <xdr:cNvGraphicFramePr/>
      </xdr:nvGraphicFramePr>
      <xdr:xfrm>
        <a:off x="1552575" y="19945350"/>
        <a:ext cx="5495925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666750</xdr:colOff>
      <xdr:row>10</xdr:row>
      <xdr:rowOff>133350</xdr:rowOff>
    </xdr:from>
    <xdr:to>
      <xdr:col>5</xdr:col>
      <xdr:colOff>666750</xdr:colOff>
      <xdr:row>21</xdr:row>
      <xdr:rowOff>57150</xdr:rowOff>
    </xdr:to>
    <xdr:sp>
      <xdr:nvSpPr>
        <xdr:cNvPr id="8" name="Line 9"/>
        <xdr:cNvSpPr>
          <a:spLocks/>
        </xdr:cNvSpPr>
      </xdr:nvSpPr>
      <xdr:spPr>
        <a:xfrm flipV="1">
          <a:off x="4476750" y="17526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66675</xdr:rowOff>
    </xdr:from>
    <xdr:to>
      <xdr:col>6</xdr:col>
      <xdr:colOff>38100</xdr:colOff>
      <xdr:row>40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4610100" y="50863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51</xdr:row>
      <xdr:rowOff>9525</xdr:rowOff>
    </xdr:from>
    <xdr:to>
      <xdr:col>5</xdr:col>
      <xdr:colOff>704850</xdr:colOff>
      <xdr:row>60</xdr:row>
      <xdr:rowOff>47625</xdr:rowOff>
    </xdr:to>
    <xdr:sp>
      <xdr:nvSpPr>
        <xdr:cNvPr id="10" name="Line 11"/>
        <xdr:cNvSpPr>
          <a:spLocks/>
        </xdr:cNvSpPr>
      </xdr:nvSpPr>
      <xdr:spPr>
        <a:xfrm flipV="1">
          <a:off x="4514850" y="826770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72</xdr:row>
      <xdr:rowOff>104775</xdr:rowOff>
    </xdr:from>
    <xdr:to>
      <xdr:col>5</xdr:col>
      <xdr:colOff>657225</xdr:colOff>
      <xdr:row>79</xdr:row>
      <xdr:rowOff>123825</xdr:rowOff>
    </xdr:to>
    <xdr:sp>
      <xdr:nvSpPr>
        <xdr:cNvPr id="11" name="Line 12"/>
        <xdr:cNvSpPr>
          <a:spLocks/>
        </xdr:cNvSpPr>
      </xdr:nvSpPr>
      <xdr:spPr>
        <a:xfrm flipV="1">
          <a:off x="4467225" y="117633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90</xdr:row>
      <xdr:rowOff>133350</xdr:rowOff>
    </xdr:from>
    <xdr:to>
      <xdr:col>6</xdr:col>
      <xdr:colOff>0</xdr:colOff>
      <xdr:row>99</xdr:row>
      <xdr:rowOff>66675</xdr:rowOff>
    </xdr:to>
    <xdr:sp>
      <xdr:nvSpPr>
        <xdr:cNvPr id="12" name="Line 13"/>
        <xdr:cNvSpPr>
          <a:spLocks/>
        </xdr:cNvSpPr>
      </xdr:nvSpPr>
      <xdr:spPr>
        <a:xfrm flipV="1">
          <a:off x="4562475" y="14706600"/>
          <a:ext cx="95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109</xdr:row>
      <xdr:rowOff>9525</xdr:rowOff>
    </xdr:from>
    <xdr:to>
      <xdr:col>6</xdr:col>
      <xdr:colOff>85725</xdr:colOff>
      <xdr:row>120</xdr:row>
      <xdr:rowOff>9525</xdr:rowOff>
    </xdr:to>
    <xdr:sp>
      <xdr:nvSpPr>
        <xdr:cNvPr id="13" name="Line 14"/>
        <xdr:cNvSpPr>
          <a:spLocks/>
        </xdr:cNvSpPr>
      </xdr:nvSpPr>
      <xdr:spPr>
        <a:xfrm flipV="1">
          <a:off x="4657725" y="1765935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127</xdr:row>
      <xdr:rowOff>95250</xdr:rowOff>
    </xdr:from>
    <xdr:to>
      <xdr:col>6</xdr:col>
      <xdr:colOff>76200</xdr:colOff>
      <xdr:row>139</xdr:row>
      <xdr:rowOff>123825</xdr:rowOff>
    </xdr:to>
    <xdr:sp>
      <xdr:nvSpPr>
        <xdr:cNvPr id="14" name="Line 15"/>
        <xdr:cNvSpPr>
          <a:spLocks/>
        </xdr:cNvSpPr>
      </xdr:nvSpPr>
      <xdr:spPr>
        <a:xfrm flipV="1">
          <a:off x="4648200" y="20659725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21</xdr:col>
      <xdr:colOff>533400</xdr:colOff>
      <xdr:row>37</xdr:row>
      <xdr:rowOff>19050</xdr:rowOff>
    </xdr:to>
    <xdr:graphicFrame>
      <xdr:nvGraphicFramePr>
        <xdr:cNvPr id="15" name="Chart 16"/>
        <xdr:cNvGraphicFramePr/>
      </xdr:nvGraphicFramePr>
      <xdr:xfrm>
        <a:off x="8382000" y="647700"/>
        <a:ext cx="81534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5"/>
  <sheetViews>
    <sheetView zoomScale="75" zoomScaleNormal="75" workbookViewId="0" topLeftCell="A1">
      <pane xSplit="3" ySplit="12" topLeftCell="D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1" sqref="B11"/>
    </sheetView>
  </sheetViews>
  <sheetFormatPr defaultColWidth="11.421875" defaultRowHeight="12.75"/>
  <cols>
    <col min="1" max="1" width="20.7109375" style="0" customWidth="1"/>
    <col min="2" max="2" width="19.7109375" style="0" customWidth="1"/>
    <col min="3" max="3" width="13.140625" style="0" customWidth="1"/>
    <col min="4" max="4" width="7.57421875" style="0" bestFit="1" customWidth="1"/>
    <col min="5" max="5" width="7.7109375" style="0" bestFit="1" customWidth="1"/>
    <col min="6" max="10" width="6.7109375" style="0" bestFit="1" customWidth="1"/>
    <col min="11" max="12" width="5.7109375" style="0" bestFit="1" customWidth="1"/>
    <col min="13" max="13" width="6.7109375" style="0" bestFit="1" customWidth="1"/>
    <col min="14" max="14" width="6.57421875" style="0" bestFit="1" customWidth="1"/>
    <col min="15" max="15" width="6.7109375" style="0" bestFit="1" customWidth="1"/>
    <col min="16" max="18" width="5.7109375" style="0" bestFit="1" customWidth="1"/>
    <col min="19" max="20" width="6.7109375" style="0" bestFit="1" customWidth="1"/>
    <col min="21" max="21" width="7.57421875" style="0" bestFit="1" customWidth="1"/>
    <col min="22" max="22" width="5.7109375" style="0" bestFit="1" customWidth="1"/>
    <col min="23" max="24" width="6.7109375" style="0" bestFit="1" customWidth="1"/>
    <col min="25" max="25" width="7.7109375" style="0" bestFit="1" customWidth="1"/>
    <col min="26" max="26" width="6.7109375" style="0" bestFit="1" customWidth="1"/>
    <col min="27" max="27" width="5.7109375" style="0" bestFit="1" customWidth="1"/>
    <col min="28" max="31" width="6.7109375" style="0" bestFit="1" customWidth="1"/>
    <col min="32" max="34" width="6.8515625" style="0" bestFit="1" customWidth="1"/>
    <col min="35" max="36" width="5.8515625" style="0" bestFit="1" customWidth="1"/>
    <col min="37" max="38" width="6.8515625" style="0" bestFit="1" customWidth="1"/>
    <col min="39" max="42" width="5.8515625" style="0" bestFit="1" customWidth="1"/>
    <col min="43" max="43" width="7.57421875" style="0" bestFit="1" customWidth="1"/>
    <col min="44" max="45" width="5.8515625" style="0" bestFit="1" customWidth="1"/>
    <col min="46" max="46" width="7.57421875" style="0" customWidth="1"/>
    <col min="47" max="47" width="6.57421875" style="0" customWidth="1"/>
    <col min="48" max="52" width="7.57421875" style="131" customWidth="1"/>
    <col min="53" max="53" width="11.57421875" style="0" bestFit="1" customWidth="1"/>
    <col min="54" max="54" width="9.421875" style="0" customWidth="1"/>
    <col min="55" max="57" width="7.421875" style="0" bestFit="1" customWidth="1"/>
    <col min="58" max="58" width="8.57421875" style="0" customWidth="1"/>
    <col min="59" max="60" width="9.421875" style="0" customWidth="1"/>
    <col min="61" max="61" width="9.421875" style="0" bestFit="1" customWidth="1"/>
    <col min="62" max="63" width="6.57421875" style="0" bestFit="1" customWidth="1"/>
  </cols>
  <sheetData>
    <row r="1" ht="13.5" thickBot="1">
      <c r="A1" s="100" t="s">
        <v>62</v>
      </c>
    </row>
    <row r="2" spans="1:45" ht="13.5" thickBot="1">
      <c r="A2" s="101" t="s">
        <v>56</v>
      </c>
      <c r="B2" s="183" t="s">
        <v>134</v>
      </c>
      <c r="C2" s="176"/>
      <c r="D2" s="184"/>
      <c r="E2" s="176"/>
      <c r="F2" s="176"/>
      <c r="G2" s="176"/>
      <c r="H2" s="176"/>
      <c r="I2" s="176"/>
      <c r="J2" s="176"/>
      <c r="K2" s="176"/>
      <c r="L2" s="176"/>
      <c r="M2" s="176"/>
      <c r="N2" s="184"/>
      <c r="O2" s="176"/>
      <c r="P2" s="176"/>
      <c r="Q2" s="176"/>
      <c r="R2" s="176"/>
      <c r="S2" s="176"/>
      <c r="T2" s="176"/>
      <c r="U2" s="184"/>
      <c r="V2" s="176"/>
      <c r="W2" s="184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84"/>
      <c r="AM2" s="176"/>
      <c r="AN2" s="176"/>
      <c r="AO2" s="176"/>
      <c r="AP2" s="176"/>
      <c r="AQ2" s="176"/>
      <c r="AR2" s="176"/>
      <c r="AS2" s="181"/>
    </row>
    <row r="3" ht="13.5" thickBot="1">
      <c r="A3" s="102" t="s">
        <v>57</v>
      </c>
    </row>
    <row r="4" spans="1:45" ht="13.5" thickBot="1">
      <c r="A4" s="103" t="s">
        <v>58</v>
      </c>
      <c r="B4" s="175" t="s">
        <v>133</v>
      </c>
      <c r="C4" s="176"/>
      <c r="D4" s="177"/>
      <c r="E4" s="178"/>
      <c r="F4" s="178"/>
      <c r="G4" s="176"/>
      <c r="H4" s="176"/>
      <c r="I4" s="176"/>
      <c r="J4" s="176"/>
      <c r="K4" s="178"/>
      <c r="L4" s="176"/>
      <c r="M4" s="176"/>
      <c r="N4" s="176"/>
      <c r="O4" s="176"/>
      <c r="P4" s="176"/>
      <c r="Q4" s="176"/>
      <c r="R4" s="176"/>
      <c r="S4" s="178"/>
      <c r="T4" s="178"/>
      <c r="U4" s="176"/>
      <c r="V4" s="176"/>
      <c r="W4" s="177"/>
      <c r="X4" s="178"/>
      <c r="Y4" s="178"/>
      <c r="Z4" s="178"/>
      <c r="AA4" s="176"/>
      <c r="AB4" s="178"/>
      <c r="AC4" s="178"/>
      <c r="AD4" s="178"/>
      <c r="AE4" s="176"/>
      <c r="AF4" s="178"/>
      <c r="AG4" s="176"/>
      <c r="AH4" s="178"/>
      <c r="AI4" s="176"/>
      <c r="AJ4" s="176"/>
      <c r="AK4" s="178"/>
      <c r="AL4" s="176"/>
      <c r="AM4" s="176"/>
      <c r="AN4" s="178"/>
      <c r="AO4" s="176"/>
      <c r="AP4" s="178"/>
      <c r="AQ4" s="176"/>
      <c r="AR4" s="176"/>
      <c r="AS4" s="179"/>
    </row>
    <row r="5" ht="13.5" thickBot="1">
      <c r="A5" s="104" t="s">
        <v>13</v>
      </c>
    </row>
    <row r="6" spans="1:45" ht="13.5" thickBot="1">
      <c r="A6" s="105" t="s">
        <v>59</v>
      </c>
      <c r="B6" s="175" t="s">
        <v>132</v>
      </c>
      <c r="C6" s="176"/>
      <c r="D6" s="176"/>
      <c r="E6" s="180"/>
      <c r="F6" s="180"/>
      <c r="G6" s="176"/>
      <c r="H6" s="176"/>
      <c r="I6" s="176"/>
      <c r="J6" s="176"/>
      <c r="K6" s="176"/>
      <c r="L6" s="176"/>
      <c r="M6" s="176"/>
      <c r="N6" s="176"/>
      <c r="O6" s="180"/>
      <c r="P6" s="176"/>
      <c r="Q6" s="176"/>
      <c r="R6" s="176"/>
      <c r="S6" s="176"/>
      <c r="T6" s="176"/>
      <c r="U6" s="176"/>
      <c r="V6" s="176"/>
      <c r="W6" s="176"/>
      <c r="X6" s="176"/>
      <c r="Y6" s="180"/>
      <c r="Z6" s="180"/>
      <c r="AA6" s="176"/>
      <c r="AB6" s="176"/>
      <c r="AC6" s="180"/>
      <c r="AD6" s="176"/>
      <c r="AE6" s="176"/>
      <c r="AF6" s="180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80"/>
      <c r="AR6" s="176"/>
      <c r="AS6" s="181"/>
    </row>
    <row r="7" ht="13.5" thickBot="1">
      <c r="A7" s="106" t="s">
        <v>60</v>
      </c>
    </row>
    <row r="8" spans="1:45" ht="13.5" thickBot="1">
      <c r="A8" s="107" t="s">
        <v>61</v>
      </c>
      <c r="B8" s="175" t="s">
        <v>131</v>
      </c>
      <c r="C8" s="182"/>
      <c r="D8" s="176"/>
      <c r="E8" s="182"/>
      <c r="F8" s="182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82"/>
      <c r="U8" s="176"/>
      <c r="V8" s="176"/>
      <c r="W8" s="176"/>
      <c r="X8" s="182"/>
      <c r="Y8" s="182"/>
      <c r="Z8" s="182"/>
      <c r="AA8" s="176"/>
      <c r="AB8" s="182"/>
      <c r="AC8" s="182"/>
      <c r="AD8" s="176"/>
      <c r="AE8" s="176"/>
      <c r="AF8" s="182"/>
      <c r="AG8" s="176"/>
      <c r="AH8" s="176"/>
      <c r="AI8" s="176"/>
      <c r="AJ8" s="176"/>
      <c r="AK8" s="182"/>
      <c r="AL8" s="176"/>
      <c r="AM8" s="176"/>
      <c r="AN8" s="176"/>
      <c r="AO8" s="176"/>
      <c r="AP8" s="176"/>
      <c r="AQ8" s="182"/>
      <c r="AR8" s="176"/>
      <c r="AS8" s="181"/>
    </row>
    <row r="10" spans="4:52" ht="13.5" thickBot="1">
      <c r="D10" s="174" t="s">
        <v>63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12"/>
      <c r="AU10" s="112"/>
      <c r="AV10" s="132"/>
      <c r="AW10" s="132"/>
      <c r="AX10" s="132"/>
      <c r="AY10" s="132"/>
      <c r="AZ10" s="132"/>
    </row>
    <row r="11" spans="3:63" s="2" customFormat="1" ht="228" thickBot="1">
      <c r="C11" s="2" t="s">
        <v>5</v>
      </c>
      <c r="D11" s="34" t="s">
        <v>13</v>
      </c>
      <c r="E11" s="35" t="s">
        <v>31</v>
      </c>
      <c r="F11" s="36" t="s">
        <v>0</v>
      </c>
      <c r="G11" s="36" t="s">
        <v>1</v>
      </c>
      <c r="H11" s="37" t="s">
        <v>2</v>
      </c>
      <c r="I11" s="38" t="s">
        <v>3</v>
      </c>
      <c r="J11" s="37" t="s">
        <v>4</v>
      </c>
      <c r="K11" s="38" t="s">
        <v>6</v>
      </c>
      <c r="L11" s="36" t="s">
        <v>7</v>
      </c>
      <c r="M11" s="50" t="s">
        <v>8</v>
      </c>
      <c r="N11" s="38" t="s">
        <v>41</v>
      </c>
      <c r="O11" s="37" t="s">
        <v>42</v>
      </c>
      <c r="P11" s="36" t="s">
        <v>9</v>
      </c>
      <c r="Q11" s="54" t="s">
        <v>10</v>
      </c>
      <c r="R11" s="37" t="s">
        <v>11</v>
      </c>
      <c r="S11" s="36" t="s">
        <v>12</v>
      </c>
      <c r="T11" s="39" t="s">
        <v>35</v>
      </c>
      <c r="U11" s="50" t="s">
        <v>37</v>
      </c>
      <c r="V11" s="36" t="s">
        <v>14</v>
      </c>
      <c r="W11" s="38" t="s">
        <v>15</v>
      </c>
      <c r="X11" s="38" t="s">
        <v>16</v>
      </c>
      <c r="Y11" s="39" t="s">
        <v>17</v>
      </c>
      <c r="Z11" s="39" t="s">
        <v>18</v>
      </c>
      <c r="AA11" s="54" t="s">
        <v>19</v>
      </c>
      <c r="AB11" s="39" t="s">
        <v>20</v>
      </c>
      <c r="AC11" s="36" t="s">
        <v>21</v>
      </c>
      <c r="AD11" s="38" t="s">
        <v>22</v>
      </c>
      <c r="AE11" s="50" t="s">
        <v>23</v>
      </c>
      <c r="AF11" s="36" t="s">
        <v>24</v>
      </c>
      <c r="AG11" s="54" t="s">
        <v>25</v>
      </c>
      <c r="AH11" s="39" t="s">
        <v>26</v>
      </c>
      <c r="AI11" s="40" t="s">
        <v>27</v>
      </c>
      <c r="AJ11" s="37" t="s">
        <v>28</v>
      </c>
      <c r="AK11" s="39" t="s">
        <v>29</v>
      </c>
      <c r="AL11" s="58" t="s">
        <v>36</v>
      </c>
      <c r="AM11" s="54" t="s">
        <v>30</v>
      </c>
      <c r="AN11" s="39" t="s">
        <v>32</v>
      </c>
      <c r="AO11" s="37" t="s">
        <v>33</v>
      </c>
      <c r="AP11" s="36" t="s">
        <v>34</v>
      </c>
      <c r="AQ11" s="37" t="s">
        <v>38</v>
      </c>
      <c r="AR11" s="38" t="s">
        <v>39</v>
      </c>
      <c r="AS11" s="41" t="s">
        <v>40</v>
      </c>
      <c r="AT11" s="50" t="s">
        <v>117</v>
      </c>
      <c r="AU11" s="54" t="s">
        <v>75</v>
      </c>
      <c r="AV11" s="37" t="s">
        <v>118</v>
      </c>
      <c r="AW11" s="138" t="s">
        <v>119</v>
      </c>
      <c r="AX11" s="39" t="s">
        <v>120</v>
      </c>
      <c r="AY11" s="36" t="s">
        <v>121</v>
      </c>
      <c r="AZ11" s="146" t="s">
        <v>122</v>
      </c>
      <c r="BA11" s="42" t="s">
        <v>44</v>
      </c>
      <c r="BB11" s="43" t="s">
        <v>123</v>
      </c>
      <c r="BC11" s="60" t="s">
        <v>124</v>
      </c>
      <c r="BD11" s="44" t="s">
        <v>125</v>
      </c>
      <c r="BE11" s="45" t="s">
        <v>126</v>
      </c>
      <c r="BF11" s="46" t="s">
        <v>127</v>
      </c>
      <c r="BG11" s="65" t="s">
        <v>128</v>
      </c>
      <c r="BH11" s="80" t="s">
        <v>129</v>
      </c>
      <c r="BI11" s="47" t="s">
        <v>55</v>
      </c>
      <c r="BJ11" s="47" t="s">
        <v>130</v>
      </c>
      <c r="BK11" s="110" t="s">
        <v>74</v>
      </c>
    </row>
    <row r="12" spans="4:61" s="2" customFormat="1" ht="13.5" thickBot="1">
      <c r="D12" s="3"/>
      <c r="E12" s="5"/>
      <c r="F12" s="9"/>
      <c r="G12" s="9"/>
      <c r="H12" s="11"/>
      <c r="I12" s="15"/>
      <c r="J12" s="11"/>
      <c r="K12" s="15"/>
      <c r="L12" s="9"/>
      <c r="M12" s="51"/>
      <c r="N12" s="15"/>
      <c r="O12" s="11"/>
      <c r="P12" s="9"/>
      <c r="Q12" s="55"/>
      <c r="R12" s="11"/>
      <c r="S12" s="9"/>
      <c r="T12" s="7"/>
      <c r="U12" s="51"/>
      <c r="V12" s="9"/>
      <c r="W12" s="15"/>
      <c r="X12" s="15"/>
      <c r="Y12" s="7"/>
      <c r="Z12" s="7"/>
      <c r="AA12" s="55"/>
      <c r="AB12" s="7"/>
      <c r="AC12" s="9"/>
      <c r="AD12" s="15"/>
      <c r="AE12" s="51"/>
      <c r="AF12" s="9"/>
      <c r="AG12" s="55"/>
      <c r="AH12" s="7"/>
      <c r="AI12" s="17"/>
      <c r="AJ12" s="11"/>
      <c r="AK12" s="7"/>
      <c r="AL12" s="59"/>
      <c r="AM12" s="55"/>
      <c r="AN12" s="7"/>
      <c r="AO12" s="11"/>
      <c r="AP12" s="9"/>
      <c r="AQ12" s="11"/>
      <c r="AR12" s="15"/>
      <c r="AS12" s="7"/>
      <c r="AT12" s="169"/>
      <c r="AU12" s="70"/>
      <c r="AV12" s="153"/>
      <c r="AW12" s="154"/>
      <c r="AX12" s="71"/>
      <c r="AY12" s="72"/>
      <c r="AZ12" s="155"/>
      <c r="BA12" s="156"/>
      <c r="BB12" s="69"/>
      <c r="BC12" s="70"/>
      <c r="BD12" s="71"/>
      <c r="BE12" s="72"/>
      <c r="BF12" s="73"/>
      <c r="BG12" s="74"/>
      <c r="BH12" s="81"/>
      <c r="BI12" s="48"/>
    </row>
    <row r="13" spans="2:61" s="2" customFormat="1" ht="13.5" thickBot="1">
      <c r="B13" s="13" t="s">
        <v>45</v>
      </c>
      <c r="D13" s="79">
        <f>0.6+0.602</f>
        <v>1.202</v>
      </c>
      <c r="E13" s="68">
        <v>0.462</v>
      </c>
      <c r="F13" s="29">
        <v>0.067</v>
      </c>
      <c r="G13" s="29">
        <v>0</v>
      </c>
      <c r="H13" s="30">
        <v>0.149</v>
      </c>
      <c r="I13" s="31">
        <v>0.301</v>
      </c>
      <c r="J13" s="30">
        <v>0.631</v>
      </c>
      <c r="K13" s="31">
        <v>0</v>
      </c>
      <c r="L13" s="29">
        <v>0</v>
      </c>
      <c r="M13" s="52">
        <v>0.614</v>
      </c>
      <c r="N13" s="31">
        <f>0.8375*2</f>
        <v>1.675</v>
      </c>
      <c r="O13" s="30">
        <v>0.08</v>
      </c>
      <c r="P13" s="29">
        <v>0</v>
      </c>
      <c r="Q13" s="56">
        <v>0.074</v>
      </c>
      <c r="R13" s="30">
        <v>0.048</v>
      </c>
      <c r="S13" s="29">
        <v>0.189</v>
      </c>
      <c r="T13" s="32">
        <v>0.097</v>
      </c>
      <c r="U13" s="52">
        <f>0.6486*10</f>
        <v>6.486</v>
      </c>
      <c r="V13" s="29">
        <v>0</v>
      </c>
      <c r="W13" s="31">
        <v>0.716</v>
      </c>
      <c r="X13" s="31">
        <v>0.368</v>
      </c>
      <c r="Y13" s="32">
        <v>0.405</v>
      </c>
      <c r="Z13" s="32">
        <v>0</v>
      </c>
      <c r="AA13" s="56">
        <v>0.673</v>
      </c>
      <c r="AB13" s="32">
        <v>0.055</v>
      </c>
      <c r="AC13" s="29">
        <v>0</v>
      </c>
      <c r="AD13" s="31">
        <v>0.154</v>
      </c>
      <c r="AE13" s="52">
        <v>0.637</v>
      </c>
      <c r="AF13" s="29">
        <v>0</v>
      </c>
      <c r="AG13" s="56">
        <v>0.071</v>
      </c>
      <c r="AH13" s="32">
        <v>0</v>
      </c>
      <c r="AI13" s="77">
        <v>0</v>
      </c>
      <c r="AJ13" s="30">
        <v>0.052</v>
      </c>
      <c r="AK13" s="32">
        <v>0.009</v>
      </c>
      <c r="AL13" s="64">
        <v>0.58</v>
      </c>
      <c r="AM13" s="56">
        <v>0.064</v>
      </c>
      <c r="AN13" s="32">
        <v>0</v>
      </c>
      <c r="AO13" s="30">
        <v>0</v>
      </c>
      <c r="AP13" s="29">
        <v>0</v>
      </c>
      <c r="AQ13" s="30">
        <v>0.171</v>
      </c>
      <c r="AR13" s="31">
        <v>0</v>
      </c>
      <c r="AS13" s="168">
        <v>0</v>
      </c>
      <c r="AT13" s="170"/>
      <c r="AU13" s="114"/>
      <c r="AV13" s="136"/>
      <c r="AW13" s="140"/>
      <c r="AX13" s="134"/>
      <c r="AY13" s="143"/>
      <c r="AZ13" s="165"/>
      <c r="BA13" s="75"/>
      <c r="BB13" s="90">
        <f>SUM(AQ13,AO13,AJ13,R13,O13,J13,H13)</f>
        <v>1.131</v>
      </c>
      <c r="BC13" s="91">
        <f>SUM(AM13,AL13,AG13,AA13,Q13)</f>
        <v>1.462</v>
      </c>
      <c r="BD13" s="92">
        <f>SUM(AS13,AN13,AK13,AH13,AB13,Y13:Z13,T13,E13)</f>
        <v>1.028</v>
      </c>
      <c r="BE13" s="93">
        <f>SUM(AP13,AF13,AC13,V13,S13,P13,L13,G13,F13)</f>
        <v>0.256</v>
      </c>
      <c r="BF13" s="94">
        <f>SUM(AR13,AI13,AD13,X13,W13,N13,K13,I13)</f>
        <v>3.2140000000000004</v>
      </c>
      <c r="BG13" s="95">
        <f>SUM(AE13,U13,M13)</f>
        <v>7.736999999999999</v>
      </c>
      <c r="BH13" s="96">
        <f>D13</f>
        <v>1.202</v>
      </c>
      <c r="BI13" s="97">
        <f>SUM(BB13:BH13)</f>
        <v>16.03</v>
      </c>
    </row>
    <row r="14" spans="3:61" s="2" customFormat="1" ht="72.75" customHeight="1" thickBot="1">
      <c r="C14" s="78"/>
      <c r="D14" s="3"/>
      <c r="E14" s="5"/>
      <c r="F14" s="9"/>
      <c r="G14" s="9"/>
      <c r="H14" s="11"/>
      <c r="I14" s="15"/>
      <c r="J14" s="11"/>
      <c r="K14" s="15"/>
      <c r="L14" s="9"/>
      <c r="M14" s="51"/>
      <c r="N14" s="15"/>
      <c r="O14" s="11"/>
      <c r="P14" s="9"/>
      <c r="Q14" s="55"/>
      <c r="R14" s="11"/>
      <c r="S14" s="9"/>
      <c r="T14" s="7"/>
      <c r="U14" s="51"/>
      <c r="V14" s="9"/>
      <c r="W14" s="15"/>
      <c r="X14" s="15"/>
      <c r="Y14" s="7"/>
      <c r="Z14" s="7"/>
      <c r="AA14" s="55"/>
      <c r="AB14" s="7"/>
      <c r="AC14" s="9"/>
      <c r="AD14" s="15"/>
      <c r="AE14" s="51"/>
      <c r="AF14" s="9"/>
      <c r="AG14" s="55"/>
      <c r="AH14" s="7"/>
      <c r="AI14" s="17"/>
      <c r="AJ14" s="11"/>
      <c r="AK14" s="7"/>
      <c r="AL14" s="59"/>
      <c r="AM14" s="55"/>
      <c r="AN14" s="7"/>
      <c r="AO14" s="11"/>
      <c r="AP14" s="9"/>
      <c r="AQ14" s="11"/>
      <c r="AR14" s="15"/>
      <c r="AS14" s="7"/>
      <c r="AT14" s="171"/>
      <c r="AU14" s="61"/>
      <c r="AV14" s="157"/>
      <c r="AW14" s="158"/>
      <c r="AX14" s="22"/>
      <c r="AY14" s="23"/>
      <c r="AZ14" s="166"/>
      <c r="BA14" s="163"/>
      <c r="BB14" s="43" t="s">
        <v>46</v>
      </c>
      <c r="BC14" s="60" t="s">
        <v>47</v>
      </c>
      <c r="BD14" s="44" t="s">
        <v>48</v>
      </c>
      <c r="BE14" s="45" t="s">
        <v>49</v>
      </c>
      <c r="BF14" s="46" t="s">
        <v>50</v>
      </c>
      <c r="BG14" s="65" t="s">
        <v>53</v>
      </c>
      <c r="BH14" s="80" t="s">
        <v>64</v>
      </c>
      <c r="BI14" s="76" t="s">
        <v>54</v>
      </c>
    </row>
    <row r="15" spans="4:61" s="2" customFormat="1" ht="13.5" thickBot="1">
      <c r="D15" s="3"/>
      <c r="E15" s="5"/>
      <c r="F15" s="9"/>
      <c r="G15" s="9"/>
      <c r="H15" s="11"/>
      <c r="I15" s="15"/>
      <c r="J15" s="11"/>
      <c r="K15" s="15"/>
      <c r="L15" s="9"/>
      <c r="M15" s="51"/>
      <c r="N15" s="15"/>
      <c r="O15" s="11"/>
      <c r="P15" s="9"/>
      <c r="Q15" s="55"/>
      <c r="R15" s="11"/>
      <c r="S15" s="9"/>
      <c r="T15" s="7"/>
      <c r="U15" s="51"/>
      <c r="V15" s="9"/>
      <c r="W15" s="15"/>
      <c r="X15" s="15"/>
      <c r="Y15" s="7"/>
      <c r="Z15" s="7"/>
      <c r="AA15" s="55"/>
      <c r="AB15" s="7"/>
      <c r="AC15" s="9"/>
      <c r="AD15" s="15"/>
      <c r="AE15" s="51"/>
      <c r="AF15" s="9"/>
      <c r="AG15" s="55"/>
      <c r="AH15" s="7"/>
      <c r="AI15" s="17"/>
      <c r="AJ15" s="11"/>
      <c r="AK15" s="7"/>
      <c r="AL15" s="59"/>
      <c r="AM15" s="55"/>
      <c r="AN15" s="7"/>
      <c r="AO15" s="11"/>
      <c r="AP15" s="9"/>
      <c r="AQ15" s="11"/>
      <c r="AR15" s="15"/>
      <c r="AS15" s="7"/>
      <c r="AT15" s="171"/>
      <c r="AU15" s="61"/>
      <c r="AV15" s="157"/>
      <c r="AW15" s="158"/>
      <c r="AX15" s="22"/>
      <c r="AY15" s="23"/>
      <c r="AZ15" s="166"/>
      <c r="BA15" s="163"/>
      <c r="BB15" s="84">
        <v>0.483</v>
      </c>
      <c r="BC15" s="98">
        <f>0.4048*10</f>
        <v>4.048</v>
      </c>
      <c r="BD15" s="85">
        <v>0.476</v>
      </c>
      <c r="BE15" s="86">
        <v>0.599</v>
      </c>
      <c r="BF15" s="99">
        <f>0.3936*10</f>
        <v>3.936</v>
      </c>
      <c r="BG15" s="87">
        <v>0</v>
      </c>
      <c r="BH15" s="88">
        <v>0.04</v>
      </c>
      <c r="BI15" s="89">
        <f>SUM(BB15:BH15)</f>
        <v>9.581999999999999</v>
      </c>
    </row>
    <row r="16" spans="4:61" s="2" customFormat="1" ht="73.5" customHeight="1" thickBot="1">
      <c r="D16" s="3"/>
      <c r="E16" s="5"/>
      <c r="F16" s="9"/>
      <c r="G16" s="9"/>
      <c r="H16" s="11"/>
      <c r="I16" s="15"/>
      <c r="J16" s="11"/>
      <c r="K16" s="15"/>
      <c r="L16" s="9"/>
      <c r="M16" s="51"/>
      <c r="N16" s="15"/>
      <c r="O16" s="11"/>
      <c r="P16" s="9"/>
      <c r="Q16" s="55"/>
      <c r="R16" s="11"/>
      <c r="S16" s="9"/>
      <c r="T16" s="7"/>
      <c r="U16" s="51"/>
      <c r="V16" s="9"/>
      <c r="W16" s="15"/>
      <c r="X16" s="15"/>
      <c r="Y16" s="7"/>
      <c r="Z16" s="7"/>
      <c r="AA16" s="55"/>
      <c r="AB16" s="7"/>
      <c r="AC16" s="9"/>
      <c r="AD16" s="15"/>
      <c r="AE16" s="51"/>
      <c r="AF16" s="9"/>
      <c r="AG16" s="55"/>
      <c r="AH16" s="7"/>
      <c r="AI16" s="17"/>
      <c r="AJ16" s="11"/>
      <c r="AK16" s="7"/>
      <c r="AL16" s="59"/>
      <c r="AM16" s="55"/>
      <c r="AN16" s="7"/>
      <c r="AO16" s="11"/>
      <c r="AP16" s="9"/>
      <c r="AQ16" s="11"/>
      <c r="AR16" s="15"/>
      <c r="AS16" s="7"/>
      <c r="AT16" s="171"/>
      <c r="AU16" s="61"/>
      <c r="AV16" s="157"/>
      <c r="AW16" s="158"/>
      <c r="AX16" s="22"/>
      <c r="AY16" s="23"/>
      <c r="AZ16" s="166"/>
      <c r="BA16" s="163"/>
      <c r="BB16" s="43" t="s">
        <v>65</v>
      </c>
      <c r="BC16" s="60" t="s">
        <v>66</v>
      </c>
      <c r="BD16" s="44" t="s">
        <v>67</v>
      </c>
      <c r="BE16" s="45" t="s">
        <v>68</v>
      </c>
      <c r="BF16" s="46" t="s">
        <v>69</v>
      </c>
      <c r="BG16" s="65" t="s">
        <v>70</v>
      </c>
      <c r="BH16" s="80" t="s">
        <v>71</v>
      </c>
      <c r="BI16" s="76" t="s">
        <v>72</v>
      </c>
    </row>
    <row r="17" spans="4:61" s="2" customFormat="1" ht="13.5" thickBot="1">
      <c r="D17" s="3"/>
      <c r="E17" s="5"/>
      <c r="F17" s="9"/>
      <c r="G17" s="9"/>
      <c r="H17" s="11"/>
      <c r="I17" s="15"/>
      <c r="J17" s="11"/>
      <c r="K17" s="15"/>
      <c r="L17" s="9"/>
      <c r="M17" s="51"/>
      <c r="N17" s="15"/>
      <c r="O17" s="11"/>
      <c r="P17" s="9"/>
      <c r="Q17" s="55"/>
      <c r="R17" s="11"/>
      <c r="S17" s="9"/>
      <c r="T17" s="7"/>
      <c r="U17" s="51"/>
      <c r="V17" s="9"/>
      <c r="W17" s="15"/>
      <c r="X17" s="15"/>
      <c r="Y17" s="7"/>
      <c r="Z17" s="7"/>
      <c r="AA17" s="55"/>
      <c r="AB17" s="7"/>
      <c r="AC17" s="9"/>
      <c r="AD17" s="15"/>
      <c r="AE17" s="51"/>
      <c r="AF17" s="9"/>
      <c r="AG17" s="55"/>
      <c r="AH17" s="7"/>
      <c r="AI17" s="17"/>
      <c r="AJ17" s="11"/>
      <c r="AK17" s="7"/>
      <c r="AL17" s="59"/>
      <c r="AM17" s="55"/>
      <c r="AN17" s="7"/>
      <c r="AO17" s="11"/>
      <c r="AP17" s="9"/>
      <c r="AQ17" s="11"/>
      <c r="AR17" s="15"/>
      <c r="AS17" s="7"/>
      <c r="AT17" s="172"/>
      <c r="AU17" s="173"/>
      <c r="AV17" s="159"/>
      <c r="AW17" s="160"/>
      <c r="AX17" s="161"/>
      <c r="AY17" s="162"/>
      <c r="AZ17" s="167"/>
      <c r="BA17" s="164"/>
      <c r="BB17" s="84">
        <f>BB15+BB13</f>
        <v>1.6139999999999999</v>
      </c>
      <c r="BC17" s="84">
        <f aca="true" t="shared" si="0" ref="BC17:BH17">BC15+BC13</f>
        <v>5.51</v>
      </c>
      <c r="BD17" s="84">
        <f t="shared" si="0"/>
        <v>1.504</v>
      </c>
      <c r="BE17" s="84">
        <f t="shared" si="0"/>
        <v>0.855</v>
      </c>
      <c r="BF17" s="84">
        <f t="shared" si="0"/>
        <v>7.15</v>
      </c>
      <c r="BG17" s="84">
        <f t="shared" si="0"/>
        <v>7.736999999999999</v>
      </c>
      <c r="BH17" s="84">
        <f t="shared" si="0"/>
        <v>1.242</v>
      </c>
      <c r="BI17" s="89">
        <f>SUM(BB17:BH17)</f>
        <v>25.612000000000002</v>
      </c>
    </row>
    <row r="18" spans="4:61" s="2" customFormat="1" ht="12.75">
      <c r="D18" s="3"/>
      <c r="E18" s="5"/>
      <c r="F18" s="9"/>
      <c r="G18" s="9"/>
      <c r="H18" s="11"/>
      <c r="I18" s="15"/>
      <c r="J18" s="11"/>
      <c r="K18" s="15"/>
      <c r="L18" s="9"/>
      <c r="M18" s="51"/>
      <c r="N18" s="15"/>
      <c r="O18" s="11"/>
      <c r="P18" s="9"/>
      <c r="Q18" s="55"/>
      <c r="R18" s="11"/>
      <c r="S18" s="9"/>
      <c r="T18" s="7"/>
      <c r="U18" s="51"/>
      <c r="V18" s="9"/>
      <c r="W18" s="15"/>
      <c r="X18" s="15"/>
      <c r="Y18" s="7"/>
      <c r="Z18" s="7"/>
      <c r="AA18" s="55"/>
      <c r="AB18" s="7"/>
      <c r="AC18" s="9"/>
      <c r="AD18" s="15"/>
      <c r="AE18" s="51"/>
      <c r="AF18" s="9"/>
      <c r="AG18" s="55"/>
      <c r="AH18" s="7"/>
      <c r="AI18" s="17"/>
      <c r="AJ18" s="11"/>
      <c r="AK18" s="7"/>
      <c r="AL18" s="59"/>
      <c r="AM18" s="55"/>
      <c r="AN18" s="7"/>
      <c r="AO18" s="11"/>
      <c r="AP18" s="9"/>
      <c r="AQ18" s="11"/>
      <c r="AR18" s="15"/>
      <c r="AS18" s="7"/>
      <c r="AT18" s="51"/>
      <c r="AU18" s="55"/>
      <c r="AV18" s="11"/>
      <c r="AW18" s="139"/>
      <c r="AX18" s="7"/>
      <c r="AY18" s="9"/>
      <c r="AZ18" s="147"/>
      <c r="BA18" s="18"/>
      <c r="BB18" s="21"/>
      <c r="BC18" s="61"/>
      <c r="BD18" s="22"/>
      <c r="BE18" s="23"/>
      <c r="BF18" s="24"/>
      <c r="BG18" s="66"/>
      <c r="BH18" s="82"/>
      <c r="BI18" s="33"/>
    </row>
    <row r="19" spans="2:61" ht="12.75">
      <c r="B19" s="14" t="s">
        <v>43</v>
      </c>
      <c r="C19">
        <v>1960</v>
      </c>
      <c r="D19" s="4">
        <v>1.084</v>
      </c>
      <c r="E19" s="6">
        <v>0.4544</v>
      </c>
      <c r="F19" s="10">
        <v>0.0657</v>
      </c>
      <c r="G19" s="10">
        <v>0</v>
      </c>
      <c r="H19" s="12">
        <v>0.0639</v>
      </c>
      <c r="I19" s="16">
        <v>0</v>
      </c>
      <c r="J19" s="12">
        <v>0.029</v>
      </c>
      <c r="K19" s="16">
        <v>0.0347</v>
      </c>
      <c r="L19" s="10">
        <v>0</v>
      </c>
      <c r="M19" s="53">
        <v>0.197</v>
      </c>
      <c r="N19" s="16">
        <v>0.0281</v>
      </c>
      <c r="O19" s="12">
        <v>0.055</v>
      </c>
      <c r="P19" s="10">
        <v>0.0004</v>
      </c>
      <c r="Q19" s="57">
        <v>0</v>
      </c>
      <c r="R19" s="12">
        <v>0.003</v>
      </c>
      <c r="S19" s="10">
        <v>0.023</v>
      </c>
      <c r="T19" s="6">
        <v>0</v>
      </c>
      <c r="U19" s="53">
        <v>2.907</v>
      </c>
      <c r="V19" s="10">
        <v>0.00584</v>
      </c>
      <c r="W19" s="16">
        <v>0.003</v>
      </c>
      <c r="X19" s="16">
        <v>0.151</v>
      </c>
      <c r="Y19" s="6">
        <v>0.387</v>
      </c>
      <c r="Z19" s="6">
        <v>0.3486</v>
      </c>
      <c r="AA19" s="57">
        <v>0.0135</v>
      </c>
      <c r="AB19" s="6">
        <v>0.5913</v>
      </c>
      <c r="AC19" s="10">
        <v>0</v>
      </c>
      <c r="AD19" s="16">
        <v>0</v>
      </c>
      <c r="AE19" s="53">
        <v>0.108</v>
      </c>
      <c r="AF19" s="10">
        <v>0.007</v>
      </c>
      <c r="AG19" s="57">
        <v>0</v>
      </c>
      <c r="AH19" s="6">
        <v>0</v>
      </c>
      <c r="AI19" s="16">
        <v>0</v>
      </c>
      <c r="AJ19" s="12">
        <v>0.019</v>
      </c>
      <c r="AK19" s="6">
        <v>0.06388</v>
      </c>
      <c r="AL19" s="57">
        <v>0.0007</v>
      </c>
      <c r="AM19" s="57">
        <v>0.086</v>
      </c>
      <c r="AN19" s="6">
        <v>0</v>
      </c>
      <c r="AO19" s="12">
        <v>0.042</v>
      </c>
      <c r="AP19" s="10">
        <v>0</v>
      </c>
      <c r="AQ19" s="12">
        <v>1.055</v>
      </c>
      <c r="AR19" s="16">
        <v>0</v>
      </c>
      <c r="AS19" s="6">
        <v>0</v>
      </c>
      <c r="AT19" s="53">
        <f>SUM(M19,U19,AE19)</f>
        <v>3.212</v>
      </c>
      <c r="AU19" s="57">
        <f>SUM(Q19,AA19,AG19,AL19,AM19)</f>
        <v>0.1002</v>
      </c>
      <c r="AV19" s="12">
        <f>SUM(AQ19,AO19,AJ19,R19,O19,J19,H19)</f>
        <v>1.2668999999999997</v>
      </c>
      <c r="AW19" s="141">
        <f>SUM(D19)</f>
        <v>1.084</v>
      </c>
      <c r="AX19" s="6">
        <f>SUM(E19,T19,Y19,Z19,AB19,AH19,AK19,AN19,AS19)</f>
        <v>1.8451799999999998</v>
      </c>
      <c r="AY19" s="10">
        <f>SUM(F19,G19,L20,L20,L19,P19,V19,S19,AC19,AF19,AP19)</f>
        <v>0.10194</v>
      </c>
      <c r="AZ19" s="148">
        <f>SUM(I19,K19,N19,W19,X19,AD19,AI19,AR19)</f>
        <v>0.2168</v>
      </c>
      <c r="BA19" s="19">
        <f>SUM(D19:AS19)</f>
        <v>7.827020000000001</v>
      </c>
      <c r="BB19" s="25"/>
      <c r="BC19" s="62"/>
      <c r="BD19" s="26"/>
      <c r="BE19" s="27"/>
      <c r="BF19" s="28"/>
      <c r="BG19" s="67"/>
      <c r="BH19" s="83"/>
      <c r="BI19" s="49"/>
    </row>
    <row r="20" spans="3:61" ht="12.75">
      <c r="C20">
        <v>1961</v>
      </c>
      <c r="D20" s="4">
        <v>1.219</v>
      </c>
      <c r="E20" s="6">
        <v>0.5074</v>
      </c>
      <c r="F20" s="10">
        <v>0.12045</v>
      </c>
      <c r="G20" s="10">
        <v>0.001</v>
      </c>
      <c r="H20" s="12">
        <v>0.084</v>
      </c>
      <c r="I20" s="16">
        <v>0</v>
      </c>
      <c r="J20" s="12">
        <v>0.035</v>
      </c>
      <c r="K20" s="16">
        <v>0.0303</v>
      </c>
      <c r="L20" s="10">
        <v>0</v>
      </c>
      <c r="M20" s="53">
        <v>0.235</v>
      </c>
      <c r="N20" s="16">
        <v>0.0348</v>
      </c>
      <c r="O20" s="12">
        <v>0.055</v>
      </c>
      <c r="P20" s="10">
        <v>0.0007</v>
      </c>
      <c r="Q20" s="57">
        <v>0</v>
      </c>
      <c r="R20" s="12">
        <v>0.003</v>
      </c>
      <c r="S20" s="10">
        <v>0.027</v>
      </c>
      <c r="T20" s="6">
        <v>0</v>
      </c>
      <c r="U20" s="53">
        <v>2.984</v>
      </c>
      <c r="V20" s="10">
        <v>0.0055</v>
      </c>
      <c r="W20" s="16">
        <v>0.003</v>
      </c>
      <c r="X20" s="16">
        <v>0.157</v>
      </c>
      <c r="Y20" s="6">
        <v>0.436</v>
      </c>
      <c r="Z20" s="6">
        <v>0.3614</v>
      </c>
      <c r="AA20" s="57">
        <v>0.0139</v>
      </c>
      <c r="AB20" s="6">
        <v>0.6004</v>
      </c>
      <c r="AC20" s="10">
        <v>0.007</v>
      </c>
      <c r="AD20" s="16">
        <v>0</v>
      </c>
      <c r="AE20" s="53">
        <v>0.117</v>
      </c>
      <c r="AF20" s="10">
        <v>0.02</v>
      </c>
      <c r="AG20" s="57">
        <v>0</v>
      </c>
      <c r="AH20" s="6">
        <v>0</v>
      </c>
      <c r="AI20" s="16">
        <v>0</v>
      </c>
      <c r="AJ20" s="12">
        <v>0.019</v>
      </c>
      <c r="AK20" s="6">
        <v>0.06388</v>
      </c>
      <c r="AL20" s="57">
        <v>0.0007</v>
      </c>
      <c r="AM20" s="57">
        <v>0.087</v>
      </c>
      <c r="AN20" s="6">
        <v>0</v>
      </c>
      <c r="AO20" s="12">
        <v>0.046</v>
      </c>
      <c r="AP20" s="10">
        <v>0</v>
      </c>
      <c r="AQ20" s="12">
        <v>1.066</v>
      </c>
      <c r="AR20" s="16">
        <v>0</v>
      </c>
      <c r="AS20" s="6">
        <v>0</v>
      </c>
      <c r="AT20" s="53">
        <f aca="true" t="shared" si="1" ref="AT20:AT83">SUM(M20,U20,AE20)</f>
        <v>3.336</v>
      </c>
      <c r="AU20" s="57">
        <f aca="true" t="shared" si="2" ref="AU20:AU83">SUM(Q20,AA20,AG20,AL20,AM20)</f>
        <v>0.1016</v>
      </c>
      <c r="AV20" s="12">
        <f aca="true" t="shared" si="3" ref="AV20:AV83">SUM(AQ20,AO20,AJ20,R20,O20,J20,H20)</f>
        <v>1.3079999999999998</v>
      </c>
      <c r="AW20" s="141">
        <f aca="true" t="shared" si="4" ref="AW20:AW83">SUM(D20)</f>
        <v>1.219</v>
      </c>
      <c r="AX20" s="6">
        <f aca="true" t="shared" si="5" ref="AX20:AX83">SUM(E20,T20,Y20,Z20,AB20,AH20,AK20,AN20,AS20)</f>
        <v>1.96908</v>
      </c>
      <c r="AY20" s="10">
        <f aca="true" t="shared" si="6" ref="AY20:AY83">SUM(F20,G20,L21,L21,L20,P20,V20,S20,AC20,AF20,AP20)</f>
        <v>0.18165</v>
      </c>
      <c r="AZ20" s="148">
        <f aca="true" t="shared" si="7" ref="AZ20:AZ83">SUM(I20,K20,N20,W20,X20,AD20,AI20,AR20)</f>
        <v>0.2251</v>
      </c>
      <c r="BA20" s="19">
        <f aca="true" t="shared" si="8" ref="BA20:BA83">SUM(D20:AS20)</f>
        <v>8.34043</v>
      </c>
      <c r="BB20" s="25"/>
      <c r="BC20" s="62"/>
      <c r="BD20" s="26"/>
      <c r="BE20" s="27"/>
      <c r="BF20" s="28"/>
      <c r="BG20" s="67"/>
      <c r="BH20" s="83"/>
      <c r="BI20" s="49"/>
    </row>
    <row r="21" spans="3:61" ht="12.75">
      <c r="C21">
        <v>1962</v>
      </c>
      <c r="D21" s="4">
        <v>1.365</v>
      </c>
      <c r="E21" s="6">
        <v>0.5566</v>
      </c>
      <c r="F21" s="10">
        <v>0.1588</v>
      </c>
      <c r="G21" s="10">
        <v>0.003</v>
      </c>
      <c r="H21" s="12">
        <v>0.0986</v>
      </c>
      <c r="I21" s="16">
        <v>0</v>
      </c>
      <c r="J21" s="12">
        <v>0.035</v>
      </c>
      <c r="K21" s="16">
        <v>0.0292</v>
      </c>
      <c r="L21" s="10">
        <v>0</v>
      </c>
      <c r="M21" s="53">
        <v>0.268</v>
      </c>
      <c r="N21" s="16">
        <v>0.0403</v>
      </c>
      <c r="O21" s="12">
        <v>0.051</v>
      </c>
      <c r="P21" s="10">
        <v>0.0009</v>
      </c>
      <c r="Q21" s="57">
        <v>0</v>
      </c>
      <c r="R21" s="12">
        <v>0.003</v>
      </c>
      <c r="S21" s="10">
        <v>0.031</v>
      </c>
      <c r="T21" s="6">
        <v>0.00548</v>
      </c>
      <c r="U21" s="53">
        <v>3.048</v>
      </c>
      <c r="V21" s="10">
        <v>0.0062</v>
      </c>
      <c r="W21" s="16">
        <v>0.004</v>
      </c>
      <c r="X21" s="16">
        <v>0.168</v>
      </c>
      <c r="Y21" s="6">
        <v>0.485</v>
      </c>
      <c r="Z21" s="6">
        <v>0.3632</v>
      </c>
      <c r="AA21" s="57">
        <v>0.0128</v>
      </c>
      <c r="AB21" s="6">
        <v>0.668</v>
      </c>
      <c r="AC21" s="10">
        <v>0.068</v>
      </c>
      <c r="AD21" s="16">
        <v>0</v>
      </c>
      <c r="AE21" s="53">
        <v>0.122</v>
      </c>
      <c r="AF21" s="10">
        <v>0.026</v>
      </c>
      <c r="AG21" s="57">
        <v>0</v>
      </c>
      <c r="AH21" s="6">
        <v>0</v>
      </c>
      <c r="AI21" s="16">
        <v>0</v>
      </c>
      <c r="AJ21" s="12">
        <v>0.022</v>
      </c>
      <c r="AK21" s="6">
        <v>0.06935</v>
      </c>
      <c r="AL21" s="57">
        <v>0.0007</v>
      </c>
      <c r="AM21" s="57">
        <v>0.088</v>
      </c>
      <c r="AN21" s="6">
        <v>0</v>
      </c>
      <c r="AO21" s="12">
        <v>0.049</v>
      </c>
      <c r="AP21" s="10">
        <v>0</v>
      </c>
      <c r="AQ21" s="12">
        <v>1.177</v>
      </c>
      <c r="AR21" s="16">
        <v>0</v>
      </c>
      <c r="AS21" s="6">
        <v>0</v>
      </c>
      <c r="AT21" s="53">
        <f t="shared" si="1"/>
        <v>3.4379999999999997</v>
      </c>
      <c r="AU21" s="57">
        <f t="shared" si="2"/>
        <v>0.10149999999999999</v>
      </c>
      <c r="AV21" s="12">
        <f t="shared" si="3"/>
        <v>1.4355999999999998</v>
      </c>
      <c r="AW21" s="141">
        <f t="shared" si="4"/>
        <v>1.365</v>
      </c>
      <c r="AX21" s="6">
        <f t="shared" si="5"/>
        <v>2.14763</v>
      </c>
      <c r="AY21" s="10">
        <f t="shared" si="6"/>
        <v>0.29390000000000005</v>
      </c>
      <c r="AZ21" s="148">
        <f t="shared" si="7"/>
        <v>0.24150000000000002</v>
      </c>
      <c r="BA21" s="19">
        <f t="shared" si="8"/>
        <v>9.02313</v>
      </c>
      <c r="BB21" s="25"/>
      <c r="BC21" s="62"/>
      <c r="BD21" s="26"/>
      <c r="BE21" s="27"/>
      <c r="BF21" s="28"/>
      <c r="BG21" s="67"/>
      <c r="BH21" s="83"/>
      <c r="BI21" s="49"/>
    </row>
    <row r="22" spans="3:61" ht="12.75">
      <c r="C22">
        <v>1963</v>
      </c>
      <c r="D22" s="4">
        <v>1.513</v>
      </c>
      <c r="E22" s="6">
        <v>0.595</v>
      </c>
      <c r="F22" s="10">
        <v>0.1862</v>
      </c>
      <c r="G22" s="10">
        <v>0.005</v>
      </c>
      <c r="H22" s="12">
        <v>0.0986</v>
      </c>
      <c r="I22" s="16">
        <v>0</v>
      </c>
      <c r="J22" s="12">
        <v>0.038</v>
      </c>
      <c r="K22" s="16">
        <v>0.0259</v>
      </c>
      <c r="L22" s="10">
        <v>0</v>
      </c>
      <c r="M22" s="53">
        <v>0.288</v>
      </c>
      <c r="N22" s="16">
        <v>0.0449</v>
      </c>
      <c r="O22" s="12">
        <v>0.06</v>
      </c>
      <c r="P22" s="10">
        <v>0.0009</v>
      </c>
      <c r="Q22" s="57">
        <v>0</v>
      </c>
      <c r="R22" s="12">
        <v>0.003</v>
      </c>
      <c r="S22" s="10">
        <v>0.041</v>
      </c>
      <c r="T22" s="6">
        <v>0.02008</v>
      </c>
      <c r="U22" s="53">
        <v>3.154</v>
      </c>
      <c r="V22" s="10">
        <v>0.0062</v>
      </c>
      <c r="W22" s="16">
        <v>0.012</v>
      </c>
      <c r="X22" s="16">
        <v>0.166</v>
      </c>
      <c r="Y22" s="6">
        <v>0.538</v>
      </c>
      <c r="Z22" s="6">
        <v>0.4234</v>
      </c>
      <c r="AA22" s="57">
        <v>0.0124</v>
      </c>
      <c r="AB22" s="6">
        <v>0.7045</v>
      </c>
      <c r="AC22" s="10">
        <v>0.17</v>
      </c>
      <c r="AD22" s="16">
        <v>0</v>
      </c>
      <c r="AE22" s="53">
        <v>0.126</v>
      </c>
      <c r="AF22" s="10">
        <v>0.027</v>
      </c>
      <c r="AG22" s="57">
        <v>0</v>
      </c>
      <c r="AH22" s="6">
        <v>0</v>
      </c>
      <c r="AI22" s="16">
        <v>0</v>
      </c>
      <c r="AJ22" s="12">
        <v>0.021</v>
      </c>
      <c r="AK22" s="6">
        <v>0.07118</v>
      </c>
      <c r="AL22" s="57">
        <v>0.0011</v>
      </c>
      <c r="AM22" s="57">
        <v>0.091</v>
      </c>
      <c r="AN22" s="6">
        <v>0</v>
      </c>
      <c r="AO22" s="12">
        <v>0.049</v>
      </c>
      <c r="AP22" s="10">
        <v>0</v>
      </c>
      <c r="AQ22" s="12">
        <v>1.194</v>
      </c>
      <c r="AR22" s="16">
        <v>0</v>
      </c>
      <c r="AS22" s="6">
        <v>0</v>
      </c>
      <c r="AT22" s="53">
        <f t="shared" si="1"/>
        <v>3.5679999999999996</v>
      </c>
      <c r="AU22" s="57">
        <f t="shared" si="2"/>
        <v>0.1045</v>
      </c>
      <c r="AV22" s="12">
        <f t="shared" si="3"/>
        <v>1.4635999999999998</v>
      </c>
      <c r="AW22" s="141">
        <f t="shared" si="4"/>
        <v>1.513</v>
      </c>
      <c r="AX22" s="6">
        <f t="shared" si="5"/>
        <v>2.35216</v>
      </c>
      <c r="AY22" s="10">
        <f t="shared" si="6"/>
        <v>0.4363000000000001</v>
      </c>
      <c r="AZ22" s="148">
        <f t="shared" si="7"/>
        <v>0.24880000000000002</v>
      </c>
      <c r="BA22" s="19">
        <f t="shared" si="8"/>
        <v>9.686359999999997</v>
      </c>
      <c r="BB22" s="25"/>
      <c r="BC22" s="62"/>
      <c r="BD22" s="26"/>
      <c r="BE22" s="27"/>
      <c r="BF22" s="28"/>
      <c r="BG22" s="67"/>
      <c r="BH22" s="83"/>
      <c r="BI22" s="49"/>
    </row>
    <row r="23" spans="3:61" ht="12.75">
      <c r="C23">
        <v>1964</v>
      </c>
      <c r="D23" s="4">
        <v>1.637</v>
      </c>
      <c r="E23" s="6">
        <v>0.6315</v>
      </c>
      <c r="F23" s="10">
        <v>0.2062</v>
      </c>
      <c r="G23" s="10">
        <v>0.009</v>
      </c>
      <c r="H23" s="12">
        <v>0.1004</v>
      </c>
      <c r="I23" s="16">
        <v>0.002</v>
      </c>
      <c r="J23" s="12">
        <v>0.033</v>
      </c>
      <c r="K23" s="16">
        <v>0.0252</v>
      </c>
      <c r="L23" s="10">
        <v>0</v>
      </c>
      <c r="M23" s="53">
        <v>0.31</v>
      </c>
      <c r="N23" s="16">
        <v>0.0487</v>
      </c>
      <c r="O23" s="12">
        <v>0.062</v>
      </c>
      <c r="P23" s="10">
        <v>0.0006</v>
      </c>
      <c r="Q23" s="57">
        <v>0</v>
      </c>
      <c r="R23" s="12">
        <v>0.003</v>
      </c>
      <c r="S23" s="10">
        <v>0.046</v>
      </c>
      <c r="T23" s="6">
        <v>0.06753</v>
      </c>
      <c r="U23" s="53">
        <v>3.201</v>
      </c>
      <c r="V23" s="10">
        <v>0.008</v>
      </c>
      <c r="W23" s="16">
        <v>0.016</v>
      </c>
      <c r="X23" s="16">
        <v>0.172</v>
      </c>
      <c r="Y23" s="6">
        <v>0.624</v>
      </c>
      <c r="Z23" s="6">
        <v>0.4581</v>
      </c>
      <c r="AA23" s="57">
        <v>0.0175</v>
      </c>
      <c r="AB23" s="6">
        <v>0.772</v>
      </c>
      <c r="AC23" s="10">
        <v>0.314</v>
      </c>
      <c r="AD23" s="16">
        <v>0</v>
      </c>
      <c r="AE23" s="53">
        <v>0.13</v>
      </c>
      <c r="AF23" s="10">
        <v>0.044</v>
      </c>
      <c r="AG23" s="57">
        <v>0</v>
      </c>
      <c r="AH23" s="6">
        <v>0</v>
      </c>
      <c r="AI23" s="16">
        <v>0</v>
      </c>
      <c r="AJ23" s="12">
        <v>0.022</v>
      </c>
      <c r="AK23" s="6">
        <v>0.07848</v>
      </c>
      <c r="AL23" s="57">
        <v>0.0011</v>
      </c>
      <c r="AM23" s="57">
        <v>0.092</v>
      </c>
      <c r="AN23" s="6">
        <v>0</v>
      </c>
      <c r="AO23" s="12">
        <v>0.049</v>
      </c>
      <c r="AP23" s="10">
        <v>0</v>
      </c>
      <c r="AQ23" s="12">
        <v>1.239</v>
      </c>
      <c r="AR23" s="16">
        <v>0</v>
      </c>
      <c r="AS23" s="6">
        <v>0</v>
      </c>
      <c r="AT23" s="53">
        <f t="shared" si="1"/>
        <v>3.641</v>
      </c>
      <c r="AU23" s="57">
        <f t="shared" si="2"/>
        <v>0.1106</v>
      </c>
      <c r="AV23" s="12">
        <f t="shared" si="3"/>
        <v>1.5084</v>
      </c>
      <c r="AW23" s="141">
        <f t="shared" si="4"/>
        <v>1.637</v>
      </c>
      <c r="AX23" s="6">
        <f t="shared" si="5"/>
        <v>2.63161</v>
      </c>
      <c r="AY23" s="10">
        <f t="shared" si="6"/>
        <v>0.6278</v>
      </c>
      <c r="AZ23" s="148">
        <f t="shared" si="7"/>
        <v>0.26389999999999997</v>
      </c>
      <c r="BA23" s="19">
        <f t="shared" si="8"/>
        <v>10.42031</v>
      </c>
      <c r="BB23" s="25"/>
      <c r="BC23" s="62"/>
      <c r="BD23" s="26"/>
      <c r="BE23" s="27"/>
      <c r="BF23" s="28"/>
      <c r="BG23" s="67"/>
      <c r="BH23" s="83"/>
      <c r="BI23" s="49"/>
    </row>
    <row r="24" spans="3:61" ht="12.75">
      <c r="C24">
        <v>1965</v>
      </c>
      <c r="D24" s="4">
        <v>1.783</v>
      </c>
      <c r="E24" s="6">
        <v>0.7391</v>
      </c>
      <c r="F24" s="10">
        <v>0.2099</v>
      </c>
      <c r="G24" s="10">
        <v>0.006</v>
      </c>
      <c r="H24" s="12">
        <v>0.0986</v>
      </c>
      <c r="I24" s="16">
        <v>0.003</v>
      </c>
      <c r="J24" s="12">
        <v>0.035</v>
      </c>
      <c r="K24" s="16">
        <v>0.0292</v>
      </c>
      <c r="L24" s="10">
        <v>0</v>
      </c>
      <c r="M24" s="53">
        <v>0.341</v>
      </c>
      <c r="N24" s="16">
        <v>0.073</v>
      </c>
      <c r="O24" s="12">
        <v>0.073</v>
      </c>
      <c r="P24" s="10">
        <v>0.0005</v>
      </c>
      <c r="Q24" s="57">
        <v>0</v>
      </c>
      <c r="R24" s="12">
        <v>0.004</v>
      </c>
      <c r="S24" s="10">
        <v>0.047</v>
      </c>
      <c r="T24" s="6">
        <v>0.1022</v>
      </c>
      <c r="U24" s="53">
        <v>3.29</v>
      </c>
      <c r="V24" s="10">
        <v>0.0091</v>
      </c>
      <c r="W24" s="16">
        <v>0.022</v>
      </c>
      <c r="X24" s="16">
        <v>0.177</v>
      </c>
      <c r="Y24" s="6">
        <v>0.697</v>
      </c>
      <c r="Z24" s="6">
        <v>0.48</v>
      </c>
      <c r="AA24" s="57">
        <v>0.0153</v>
      </c>
      <c r="AB24" s="6">
        <v>0.7921</v>
      </c>
      <c r="AC24" s="10">
        <v>0.447</v>
      </c>
      <c r="AD24" s="16">
        <v>0</v>
      </c>
      <c r="AE24" s="53">
        <v>0.131</v>
      </c>
      <c r="AF24" s="10">
        <v>0.1</v>
      </c>
      <c r="AG24" s="57">
        <v>0</v>
      </c>
      <c r="AH24" s="6">
        <v>0</v>
      </c>
      <c r="AI24" s="16">
        <v>0</v>
      </c>
      <c r="AJ24" s="12">
        <v>0.023</v>
      </c>
      <c r="AK24" s="6">
        <v>0.08578</v>
      </c>
      <c r="AL24" s="57">
        <v>0.0011</v>
      </c>
      <c r="AM24" s="57">
        <v>0.094</v>
      </c>
      <c r="AN24" s="6">
        <v>0</v>
      </c>
      <c r="AO24" s="12">
        <v>0.049</v>
      </c>
      <c r="AP24" s="10">
        <v>0</v>
      </c>
      <c r="AQ24" s="12">
        <v>1.279</v>
      </c>
      <c r="AR24" s="16">
        <v>0</v>
      </c>
      <c r="AS24" s="6">
        <v>0</v>
      </c>
      <c r="AT24" s="53">
        <f t="shared" si="1"/>
        <v>3.7620000000000005</v>
      </c>
      <c r="AU24" s="57">
        <f t="shared" si="2"/>
        <v>0.1104</v>
      </c>
      <c r="AV24" s="12">
        <f t="shared" si="3"/>
        <v>1.5615999999999997</v>
      </c>
      <c r="AW24" s="141">
        <f t="shared" si="4"/>
        <v>1.783</v>
      </c>
      <c r="AX24" s="6">
        <f t="shared" si="5"/>
        <v>2.89618</v>
      </c>
      <c r="AY24" s="10">
        <f t="shared" si="6"/>
        <v>0.8195</v>
      </c>
      <c r="AZ24" s="148">
        <f t="shared" si="7"/>
        <v>0.30419999999999997</v>
      </c>
      <c r="BA24" s="19">
        <f t="shared" si="8"/>
        <v>11.236879999999996</v>
      </c>
      <c r="BB24" s="25"/>
      <c r="BC24" s="62"/>
      <c r="BD24" s="26"/>
      <c r="BE24" s="27"/>
      <c r="BF24" s="28"/>
      <c r="BG24" s="67"/>
      <c r="BH24" s="83"/>
      <c r="BI24" s="49"/>
    </row>
    <row r="25" spans="3:61" ht="12.75">
      <c r="C25">
        <v>1966</v>
      </c>
      <c r="D25" s="4">
        <v>1.947</v>
      </c>
      <c r="E25" s="6">
        <v>0.8742</v>
      </c>
      <c r="F25" s="10">
        <v>0.2683</v>
      </c>
      <c r="G25" s="10">
        <v>0.005</v>
      </c>
      <c r="H25" s="12">
        <v>0.104</v>
      </c>
      <c r="I25" s="16">
        <v>0.004</v>
      </c>
      <c r="J25" s="12">
        <v>0.042</v>
      </c>
      <c r="K25" s="16">
        <v>0.0347</v>
      </c>
      <c r="L25" s="10">
        <v>0</v>
      </c>
      <c r="M25" s="53">
        <v>0.37</v>
      </c>
      <c r="N25" s="16">
        <v>0.0913</v>
      </c>
      <c r="O25" s="12">
        <v>0.071</v>
      </c>
      <c r="P25" s="10">
        <v>0.0005</v>
      </c>
      <c r="Q25" s="57">
        <v>0</v>
      </c>
      <c r="R25" s="12">
        <v>0.002</v>
      </c>
      <c r="S25" s="10">
        <v>0.046</v>
      </c>
      <c r="T25" s="6">
        <v>0.1314</v>
      </c>
      <c r="U25" s="53">
        <v>3.497</v>
      </c>
      <c r="V25" s="10">
        <v>0.011</v>
      </c>
      <c r="W25" s="16">
        <v>0.034</v>
      </c>
      <c r="X25" s="16">
        <v>0.173</v>
      </c>
      <c r="Y25" s="6">
        <v>0.77</v>
      </c>
      <c r="Z25" s="6">
        <v>0.5074</v>
      </c>
      <c r="AA25" s="57">
        <v>0.0131</v>
      </c>
      <c r="AB25" s="6">
        <v>0.8304</v>
      </c>
      <c r="AC25" s="10">
        <v>0.549</v>
      </c>
      <c r="AD25" s="16">
        <v>0</v>
      </c>
      <c r="AE25" s="53">
        <v>0.135</v>
      </c>
      <c r="AF25" s="10">
        <v>0.153</v>
      </c>
      <c r="AG25" s="57">
        <v>0</v>
      </c>
      <c r="AH25" s="6">
        <v>0</v>
      </c>
      <c r="AI25" s="16">
        <v>0</v>
      </c>
      <c r="AJ25" s="12">
        <v>0.023</v>
      </c>
      <c r="AK25" s="6">
        <v>0.10585</v>
      </c>
      <c r="AL25" s="57">
        <v>0.0007</v>
      </c>
      <c r="AM25" s="57">
        <v>0.096</v>
      </c>
      <c r="AN25" s="6">
        <v>0</v>
      </c>
      <c r="AO25" s="12">
        <v>0.055</v>
      </c>
      <c r="AP25" s="10">
        <v>0.004</v>
      </c>
      <c r="AQ25" s="12">
        <v>1.243</v>
      </c>
      <c r="AR25" s="16">
        <v>0</v>
      </c>
      <c r="AS25" s="6">
        <v>0</v>
      </c>
      <c r="AT25" s="53">
        <f t="shared" si="1"/>
        <v>4.002</v>
      </c>
      <c r="AU25" s="57">
        <f t="shared" si="2"/>
        <v>0.10980000000000001</v>
      </c>
      <c r="AV25" s="12">
        <f t="shared" si="3"/>
        <v>1.54</v>
      </c>
      <c r="AW25" s="141">
        <f t="shared" si="4"/>
        <v>1.947</v>
      </c>
      <c r="AX25" s="6">
        <f t="shared" si="5"/>
        <v>3.2192499999999997</v>
      </c>
      <c r="AY25" s="10">
        <f t="shared" si="6"/>
        <v>1.0368</v>
      </c>
      <c r="AZ25" s="148">
        <f t="shared" si="7"/>
        <v>0.33699999999999997</v>
      </c>
      <c r="BA25" s="19">
        <f t="shared" si="8"/>
        <v>12.19185</v>
      </c>
      <c r="BB25" s="25"/>
      <c r="BC25" s="62"/>
      <c r="BD25" s="26"/>
      <c r="BE25" s="27"/>
      <c r="BF25" s="28"/>
      <c r="BG25" s="67"/>
      <c r="BH25" s="83"/>
      <c r="BI25" s="49"/>
    </row>
    <row r="26" spans="3:61" ht="12.75">
      <c r="C26">
        <v>1967</v>
      </c>
      <c r="D26" s="4">
        <v>2.115</v>
      </c>
      <c r="E26" s="6">
        <v>0.949</v>
      </c>
      <c r="F26" s="10">
        <v>0.3048</v>
      </c>
      <c r="G26" s="10">
        <v>0.005</v>
      </c>
      <c r="H26" s="12">
        <v>0.115</v>
      </c>
      <c r="I26" s="16">
        <v>0.007</v>
      </c>
      <c r="J26" s="12">
        <v>0.053</v>
      </c>
      <c r="K26" s="16">
        <v>0.0402</v>
      </c>
      <c r="L26" s="10">
        <v>0</v>
      </c>
      <c r="M26" s="53">
        <v>0.405</v>
      </c>
      <c r="N26" s="16">
        <v>0.0803</v>
      </c>
      <c r="O26" s="12">
        <v>0.069</v>
      </c>
      <c r="P26" s="10">
        <v>0.0004</v>
      </c>
      <c r="Q26" s="57">
        <v>0</v>
      </c>
      <c r="R26" s="12">
        <v>0.002</v>
      </c>
      <c r="S26" s="10">
        <v>0.046</v>
      </c>
      <c r="T26" s="6">
        <v>0.1387</v>
      </c>
      <c r="U26" s="53">
        <v>3.73</v>
      </c>
      <c r="V26" s="10">
        <v>0.0256</v>
      </c>
      <c r="W26" s="16">
        <v>0.041</v>
      </c>
      <c r="X26" s="16">
        <v>0.186</v>
      </c>
      <c r="Y26" s="6">
        <v>0.951</v>
      </c>
      <c r="Z26" s="6">
        <v>0.449</v>
      </c>
      <c r="AA26" s="57">
        <v>0.011</v>
      </c>
      <c r="AB26" s="6">
        <v>0.8359</v>
      </c>
      <c r="AC26" s="10">
        <v>0.637</v>
      </c>
      <c r="AD26" s="16">
        <v>0</v>
      </c>
      <c r="AE26" s="53">
        <v>0.15</v>
      </c>
      <c r="AF26" s="10">
        <v>0.117</v>
      </c>
      <c r="AG26" s="57">
        <v>0</v>
      </c>
      <c r="AH26" s="6">
        <v>0.02008</v>
      </c>
      <c r="AI26" s="16">
        <v>0</v>
      </c>
      <c r="AJ26" s="12">
        <v>0.023</v>
      </c>
      <c r="AK26" s="6">
        <v>0.11863</v>
      </c>
      <c r="AL26" s="57">
        <v>0.0007</v>
      </c>
      <c r="AM26" s="57">
        <v>0.098</v>
      </c>
      <c r="AN26" s="6">
        <v>0</v>
      </c>
      <c r="AO26" s="12">
        <v>0.066</v>
      </c>
      <c r="AP26" s="10">
        <v>0.011</v>
      </c>
      <c r="AQ26" s="12">
        <v>1.307</v>
      </c>
      <c r="AR26" s="16">
        <v>0</v>
      </c>
      <c r="AS26" s="6">
        <v>0</v>
      </c>
      <c r="AT26" s="53">
        <f t="shared" si="1"/>
        <v>4.285</v>
      </c>
      <c r="AU26" s="57">
        <f t="shared" si="2"/>
        <v>0.1097</v>
      </c>
      <c r="AV26" s="12">
        <f t="shared" si="3"/>
        <v>1.6349999999999998</v>
      </c>
      <c r="AW26" s="141">
        <f t="shared" si="4"/>
        <v>2.115</v>
      </c>
      <c r="AX26" s="6">
        <f t="shared" si="5"/>
        <v>3.46231</v>
      </c>
      <c r="AY26" s="10">
        <f t="shared" si="6"/>
        <v>1.1468</v>
      </c>
      <c r="AZ26" s="148">
        <f t="shared" si="7"/>
        <v>0.35450000000000004</v>
      </c>
      <c r="BA26" s="19">
        <f t="shared" si="8"/>
        <v>13.108310000000005</v>
      </c>
      <c r="BB26" s="25"/>
      <c r="BC26" s="62"/>
      <c r="BD26" s="26"/>
      <c r="BE26" s="27"/>
      <c r="BF26" s="28"/>
      <c r="BG26" s="67"/>
      <c r="BH26" s="83"/>
      <c r="BI26" s="49"/>
    </row>
    <row r="27" spans="3:61" ht="12.75">
      <c r="C27">
        <v>1968</v>
      </c>
      <c r="D27" s="4">
        <v>2.259</v>
      </c>
      <c r="E27" s="6">
        <v>1.033</v>
      </c>
      <c r="F27" s="10">
        <v>0.334</v>
      </c>
      <c r="G27" s="10">
        <v>0.006</v>
      </c>
      <c r="H27" s="12">
        <v>0.1259</v>
      </c>
      <c r="I27" s="16">
        <v>0.017</v>
      </c>
      <c r="J27" s="12">
        <v>0.06</v>
      </c>
      <c r="K27" s="16">
        <v>0.0438</v>
      </c>
      <c r="L27" s="10">
        <v>0</v>
      </c>
      <c r="M27" s="53">
        <v>0.436</v>
      </c>
      <c r="N27" s="16">
        <v>0.1113</v>
      </c>
      <c r="O27" s="12">
        <v>0.064</v>
      </c>
      <c r="P27" s="10">
        <v>0.0007</v>
      </c>
      <c r="Q27" s="57">
        <v>0</v>
      </c>
      <c r="R27" s="12">
        <v>0.002</v>
      </c>
      <c r="S27" s="10">
        <v>0.08</v>
      </c>
      <c r="T27" s="6">
        <v>0.18068</v>
      </c>
      <c r="U27" s="53">
        <v>3.869</v>
      </c>
      <c r="V27" s="10">
        <v>0.0347</v>
      </c>
      <c r="W27" s="16">
        <v>0.047</v>
      </c>
      <c r="X27" s="16">
        <v>0.219</v>
      </c>
      <c r="Y27" s="6">
        <v>1.037</v>
      </c>
      <c r="Z27" s="6">
        <v>0.5493</v>
      </c>
      <c r="AA27" s="57">
        <v>0.0099</v>
      </c>
      <c r="AB27" s="6">
        <v>0.8833</v>
      </c>
      <c r="AC27" s="10">
        <v>0.951</v>
      </c>
      <c r="AD27" s="16">
        <v>0</v>
      </c>
      <c r="AE27" s="53">
        <v>0.161</v>
      </c>
      <c r="AF27" s="10">
        <v>0.053</v>
      </c>
      <c r="AG27" s="57">
        <v>0</v>
      </c>
      <c r="AH27" s="6">
        <v>0.0876</v>
      </c>
      <c r="AI27" s="16">
        <v>0</v>
      </c>
      <c r="AJ27" s="12">
        <v>0.029</v>
      </c>
      <c r="AK27" s="6">
        <v>0.1241</v>
      </c>
      <c r="AL27" s="57">
        <v>0.0007</v>
      </c>
      <c r="AM27" s="57">
        <v>0.099</v>
      </c>
      <c r="AN27" s="6">
        <v>0.00986</v>
      </c>
      <c r="AO27" s="12">
        <v>0.068</v>
      </c>
      <c r="AP27" s="10">
        <v>0.017</v>
      </c>
      <c r="AQ27" s="12">
        <v>1.33</v>
      </c>
      <c r="AR27" s="16">
        <v>0</v>
      </c>
      <c r="AS27" s="6">
        <v>0</v>
      </c>
      <c r="AT27" s="53">
        <f t="shared" si="1"/>
        <v>4.466</v>
      </c>
      <c r="AU27" s="57">
        <f t="shared" si="2"/>
        <v>0.1096</v>
      </c>
      <c r="AV27" s="12">
        <f t="shared" si="3"/>
        <v>1.6789</v>
      </c>
      <c r="AW27" s="141">
        <f t="shared" si="4"/>
        <v>2.259</v>
      </c>
      <c r="AX27" s="6">
        <f t="shared" si="5"/>
        <v>3.90484</v>
      </c>
      <c r="AY27" s="10">
        <f t="shared" si="6"/>
        <v>1.4764</v>
      </c>
      <c r="AZ27" s="148">
        <f t="shared" si="7"/>
        <v>0.43810000000000004</v>
      </c>
      <c r="BA27" s="19">
        <f t="shared" si="8"/>
        <v>14.332840000000003</v>
      </c>
      <c r="BB27" s="25"/>
      <c r="BC27" s="62"/>
      <c r="BD27" s="26"/>
      <c r="BE27" s="27"/>
      <c r="BF27" s="28"/>
      <c r="BG27" s="67"/>
      <c r="BH27" s="83"/>
      <c r="BI27" s="49"/>
    </row>
    <row r="28" spans="3:61" ht="12.75">
      <c r="C28">
        <v>1969</v>
      </c>
      <c r="D28" s="4">
        <v>2.425</v>
      </c>
      <c r="E28" s="6">
        <v>1.1096</v>
      </c>
      <c r="F28" s="10">
        <v>0.349</v>
      </c>
      <c r="G28" s="10">
        <v>0.017</v>
      </c>
      <c r="H28" s="12">
        <v>0.1296</v>
      </c>
      <c r="I28" s="16">
        <v>0.015</v>
      </c>
      <c r="J28" s="12">
        <v>0.064</v>
      </c>
      <c r="K28" s="16">
        <v>0.0475</v>
      </c>
      <c r="L28" s="10">
        <v>0</v>
      </c>
      <c r="M28" s="53">
        <v>0.478</v>
      </c>
      <c r="N28" s="16">
        <v>0.1497</v>
      </c>
      <c r="O28" s="12">
        <v>0.077</v>
      </c>
      <c r="P28" s="10">
        <v>0.0003</v>
      </c>
      <c r="Q28" s="57">
        <v>0</v>
      </c>
      <c r="R28" s="12">
        <v>0.002</v>
      </c>
      <c r="S28" s="10">
        <v>0.124</v>
      </c>
      <c r="T28" s="6">
        <v>0.22265</v>
      </c>
      <c r="U28" s="53">
        <v>3.953</v>
      </c>
      <c r="V28" s="10">
        <v>0.0365</v>
      </c>
      <c r="W28" s="16">
        <v>0.055</v>
      </c>
      <c r="X28" s="16">
        <v>0.274</v>
      </c>
      <c r="Y28" s="6">
        <v>1.232</v>
      </c>
      <c r="Z28" s="6">
        <v>0.5566</v>
      </c>
      <c r="AA28" s="57">
        <v>0.0106</v>
      </c>
      <c r="AB28" s="6">
        <v>0.9563</v>
      </c>
      <c r="AC28" s="10">
        <v>1.135</v>
      </c>
      <c r="AD28" s="16">
        <v>0</v>
      </c>
      <c r="AE28" s="53">
        <v>0.168</v>
      </c>
      <c r="AF28" s="10">
        <v>0.197</v>
      </c>
      <c r="AG28" s="57">
        <v>0</v>
      </c>
      <c r="AH28" s="6">
        <v>0.12045</v>
      </c>
      <c r="AI28" s="16">
        <v>0</v>
      </c>
      <c r="AJ28" s="12">
        <v>0.025</v>
      </c>
      <c r="AK28" s="6">
        <v>0.12958</v>
      </c>
      <c r="AL28" s="57">
        <v>0.0007</v>
      </c>
      <c r="AM28" s="57">
        <v>0.098</v>
      </c>
      <c r="AN28" s="6">
        <v>0.01679</v>
      </c>
      <c r="AO28" s="12">
        <v>0.057</v>
      </c>
      <c r="AP28" s="10">
        <v>0.029</v>
      </c>
      <c r="AQ28" s="12">
        <v>1.325</v>
      </c>
      <c r="AR28" s="16">
        <v>0</v>
      </c>
      <c r="AS28" s="6">
        <v>0</v>
      </c>
      <c r="AT28" s="53">
        <f t="shared" si="1"/>
        <v>4.599</v>
      </c>
      <c r="AU28" s="57">
        <f t="shared" si="2"/>
        <v>0.10930000000000001</v>
      </c>
      <c r="AV28" s="12">
        <f t="shared" si="3"/>
        <v>1.6795999999999998</v>
      </c>
      <c r="AW28" s="141">
        <f t="shared" si="4"/>
        <v>2.425</v>
      </c>
      <c r="AX28" s="6">
        <f t="shared" si="5"/>
        <v>4.34397</v>
      </c>
      <c r="AY28" s="10">
        <f t="shared" si="6"/>
        <v>1.8878</v>
      </c>
      <c r="AZ28" s="148">
        <f t="shared" si="7"/>
        <v>0.5412</v>
      </c>
      <c r="BA28" s="19">
        <f t="shared" si="8"/>
        <v>15.585869999999998</v>
      </c>
      <c r="BB28" s="25"/>
      <c r="BC28" s="62"/>
      <c r="BD28" s="26"/>
      <c r="BE28" s="27"/>
      <c r="BF28" s="28"/>
      <c r="BG28" s="67"/>
      <c r="BH28" s="83"/>
      <c r="BI28" s="49"/>
    </row>
    <row r="29" spans="3:61" ht="12.75">
      <c r="C29">
        <v>1970</v>
      </c>
      <c r="D29" s="4">
        <v>2.608</v>
      </c>
      <c r="E29" s="6">
        <v>1.314</v>
      </c>
      <c r="F29" s="10">
        <v>0.38</v>
      </c>
      <c r="G29" s="10">
        <v>0.04</v>
      </c>
      <c r="H29" s="12">
        <v>0.1424</v>
      </c>
      <c r="I29" s="16">
        <v>0.064</v>
      </c>
      <c r="J29" s="12">
        <v>0.06</v>
      </c>
      <c r="K29" s="16">
        <v>0.0511</v>
      </c>
      <c r="L29" s="10">
        <v>0</v>
      </c>
      <c r="M29" s="53">
        <v>0.538</v>
      </c>
      <c r="N29" s="16">
        <v>0.2062</v>
      </c>
      <c r="O29" s="12">
        <v>0.08</v>
      </c>
      <c r="P29" s="10">
        <v>0.0002</v>
      </c>
      <c r="Q29" s="57">
        <v>0</v>
      </c>
      <c r="R29" s="12">
        <v>0.002</v>
      </c>
      <c r="S29" s="10">
        <v>0.17</v>
      </c>
      <c r="T29" s="6">
        <v>0.2847</v>
      </c>
      <c r="U29" s="53">
        <v>4.123</v>
      </c>
      <c r="V29" s="10">
        <v>0.0402</v>
      </c>
      <c r="W29" s="16">
        <v>0.051</v>
      </c>
      <c r="X29" s="16">
        <v>0.312</v>
      </c>
      <c r="Y29" s="6">
        <v>1.403</v>
      </c>
      <c r="Z29" s="6">
        <v>0.5712</v>
      </c>
      <c r="AA29" s="57">
        <v>0.0091</v>
      </c>
      <c r="AB29" s="6">
        <v>1.0165</v>
      </c>
      <c r="AC29" s="10">
        <v>1.212</v>
      </c>
      <c r="AD29" s="16">
        <v>0</v>
      </c>
      <c r="AE29" s="53">
        <v>0.177</v>
      </c>
      <c r="AF29" s="10">
        <v>0.396</v>
      </c>
      <c r="AG29" s="57">
        <v>0</v>
      </c>
      <c r="AH29" s="6">
        <v>0.12045</v>
      </c>
      <c r="AI29" s="16">
        <v>0</v>
      </c>
      <c r="AJ29" s="12">
        <v>0.026</v>
      </c>
      <c r="AK29" s="6">
        <v>0.13505</v>
      </c>
      <c r="AL29" s="57">
        <v>0.0007</v>
      </c>
      <c r="AM29" s="57">
        <v>0.102</v>
      </c>
      <c r="AN29" s="6">
        <v>0.0292</v>
      </c>
      <c r="AO29" s="12">
        <v>0.051</v>
      </c>
      <c r="AP29" s="10">
        <v>0.032</v>
      </c>
      <c r="AQ29" s="12">
        <v>1.372</v>
      </c>
      <c r="AR29" s="16">
        <v>0</v>
      </c>
      <c r="AS29" s="6">
        <v>0</v>
      </c>
      <c r="AT29" s="53">
        <f t="shared" si="1"/>
        <v>4.838</v>
      </c>
      <c r="AU29" s="57">
        <f t="shared" si="2"/>
        <v>0.1118</v>
      </c>
      <c r="AV29" s="12">
        <f t="shared" si="3"/>
        <v>1.7334000000000003</v>
      </c>
      <c r="AW29" s="141">
        <f t="shared" si="4"/>
        <v>2.608</v>
      </c>
      <c r="AX29" s="6">
        <f t="shared" si="5"/>
        <v>4.8741</v>
      </c>
      <c r="AY29" s="10">
        <f t="shared" si="6"/>
        <v>2.2704</v>
      </c>
      <c r="AZ29" s="148">
        <f t="shared" si="7"/>
        <v>0.6843</v>
      </c>
      <c r="BA29" s="19">
        <f t="shared" si="8"/>
        <v>17.12</v>
      </c>
      <c r="BB29" s="25"/>
      <c r="BC29" s="62"/>
      <c r="BD29" s="26"/>
      <c r="BE29" s="27"/>
      <c r="BF29" s="28"/>
      <c r="BG29" s="67"/>
      <c r="BH29" s="83"/>
      <c r="BI29" s="49"/>
    </row>
    <row r="30" spans="3:61" ht="12.75">
      <c r="C30">
        <v>1971</v>
      </c>
      <c r="D30" s="4">
        <v>2.785</v>
      </c>
      <c r="E30" s="6">
        <v>1.6589</v>
      </c>
      <c r="F30" s="10">
        <v>0.285</v>
      </c>
      <c r="G30" s="10">
        <v>0.04</v>
      </c>
      <c r="H30" s="12">
        <v>0.1551</v>
      </c>
      <c r="I30" s="16">
        <v>0.122</v>
      </c>
      <c r="J30" s="12">
        <v>0.062</v>
      </c>
      <c r="K30" s="16">
        <v>0.0548</v>
      </c>
      <c r="L30" s="10">
        <v>0</v>
      </c>
      <c r="M30" s="53">
        <v>0.579</v>
      </c>
      <c r="N30" s="16">
        <v>0.2683</v>
      </c>
      <c r="O30" s="12">
        <v>0.078</v>
      </c>
      <c r="P30" s="10">
        <v>0.0001</v>
      </c>
      <c r="Q30" s="57">
        <v>0</v>
      </c>
      <c r="R30" s="12">
        <v>0.002</v>
      </c>
      <c r="S30" s="10">
        <v>0.151</v>
      </c>
      <c r="T30" s="6">
        <v>0.3869</v>
      </c>
      <c r="U30" s="53">
        <v>4.073</v>
      </c>
      <c r="V30" s="10">
        <v>0.042</v>
      </c>
      <c r="W30" s="16">
        <v>0.053</v>
      </c>
      <c r="X30" s="16">
        <v>0.325</v>
      </c>
      <c r="Y30" s="6">
        <v>1.666</v>
      </c>
      <c r="Z30" s="6">
        <v>0.6205</v>
      </c>
      <c r="AA30" s="57">
        <v>0.0091</v>
      </c>
      <c r="AB30" s="6">
        <v>1.0859</v>
      </c>
      <c r="AC30" s="10">
        <v>1.009</v>
      </c>
      <c r="AD30" s="16">
        <v>0</v>
      </c>
      <c r="AE30" s="53">
        <v>0.177</v>
      </c>
      <c r="AF30" s="10">
        <v>0.56</v>
      </c>
      <c r="AG30" s="57">
        <v>0.002</v>
      </c>
      <c r="AH30" s="6">
        <v>0.10403</v>
      </c>
      <c r="AI30" s="16">
        <v>0</v>
      </c>
      <c r="AJ30" s="12">
        <v>0.023</v>
      </c>
      <c r="AK30" s="6">
        <v>0.15695</v>
      </c>
      <c r="AL30" s="57">
        <v>0.0007</v>
      </c>
      <c r="AM30" s="57">
        <v>0.103</v>
      </c>
      <c r="AN30" s="6">
        <v>0.0365</v>
      </c>
      <c r="AO30" s="12">
        <v>0.047</v>
      </c>
      <c r="AP30" s="10">
        <v>0.032</v>
      </c>
      <c r="AQ30" s="12">
        <v>1.321</v>
      </c>
      <c r="AR30" s="16">
        <v>0</v>
      </c>
      <c r="AS30" s="6">
        <v>0</v>
      </c>
      <c r="AT30" s="53">
        <f t="shared" si="1"/>
        <v>4.829</v>
      </c>
      <c r="AU30" s="57">
        <f t="shared" si="2"/>
        <v>0.1148</v>
      </c>
      <c r="AV30" s="12">
        <f t="shared" si="3"/>
        <v>1.6881</v>
      </c>
      <c r="AW30" s="141">
        <f t="shared" si="4"/>
        <v>2.785</v>
      </c>
      <c r="AX30" s="6">
        <f t="shared" si="5"/>
        <v>5.715680000000001</v>
      </c>
      <c r="AY30" s="10">
        <f t="shared" si="6"/>
        <v>2.1191</v>
      </c>
      <c r="AZ30" s="148">
        <f t="shared" si="7"/>
        <v>0.8230999999999999</v>
      </c>
      <c r="BA30" s="19">
        <f t="shared" si="8"/>
        <v>18.07478</v>
      </c>
      <c r="BB30" s="25"/>
      <c r="BC30" s="62"/>
      <c r="BD30" s="26"/>
      <c r="BE30" s="27"/>
      <c r="BF30" s="28"/>
      <c r="BG30" s="67"/>
      <c r="BH30" s="83"/>
      <c r="BI30" s="49"/>
    </row>
    <row r="31" spans="3:61" ht="12.75">
      <c r="C31">
        <v>1972</v>
      </c>
      <c r="D31" s="4">
        <v>2.958</v>
      </c>
      <c r="E31" s="6">
        <v>2.1115</v>
      </c>
      <c r="F31" s="10">
        <v>0.387</v>
      </c>
      <c r="G31" s="10">
        <v>0.049</v>
      </c>
      <c r="H31" s="12">
        <v>0.1588</v>
      </c>
      <c r="I31" s="16">
        <v>0.118</v>
      </c>
      <c r="J31" s="12">
        <v>0.06</v>
      </c>
      <c r="K31" s="16">
        <v>0.0639</v>
      </c>
      <c r="L31" s="10">
        <v>0</v>
      </c>
      <c r="M31" s="53">
        <v>0.668</v>
      </c>
      <c r="N31" s="16">
        <v>0.3084</v>
      </c>
      <c r="O31" s="12">
        <v>0.071</v>
      </c>
      <c r="P31" s="10">
        <v>0.0027</v>
      </c>
      <c r="Q31" s="57">
        <v>0.0012</v>
      </c>
      <c r="R31" s="12">
        <v>0.029</v>
      </c>
      <c r="S31" s="10">
        <v>0.128</v>
      </c>
      <c r="T31" s="6">
        <v>0.43983</v>
      </c>
      <c r="U31" s="53">
        <v>4.083</v>
      </c>
      <c r="V31" s="10">
        <v>0.0456</v>
      </c>
      <c r="W31" s="16">
        <v>0.055</v>
      </c>
      <c r="X31" s="16">
        <v>0.394</v>
      </c>
      <c r="Y31" s="6">
        <v>1.843</v>
      </c>
      <c r="Z31" s="6">
        <v>0.5347</v>
      </c>
      <c r="AA31" s="57">
        <v>0.0077</v>
      </c>
      <c r="AB31" s="6">
        <v>1.1151</v>
      </c>
      <c r="AC31" s="10">
        <v>0.818</v>
      </c>
      <c r="AD31" s="16">
        <v>0</v>
      </c>
      <c r="AE31" s="53">
        <v>0.184</v>
      </c>
      <c r="AF31" s="10">
        <v>0.66</v>
      </c>
      <c r="AG31" s="57">
        <v>0.011</v>
      </c>
      <c r="AH31" s="6">
        <v>0.1022</v>
      </c>
      <c r="AI31" s="16">
        <v>0</v>
      </c>
      <c r="AJ31" s="12">
        <v>0.022</v>
      </c>
      <c r="AK31" s="6">
        <v>0.17703</v>
      </c>
      <c r="AL31" s="57">
        <v>0.0007</v>
      </c>
      <c r="AM31" s="57">
        <v>0.105</v>
      </c>
      <c r="AN31" s="6">
        <v>0.04526</v>
      </c>
      <c r="AO31" s="12">
        <v>0.051</v>
      </c>
      <c r="AP31" s="10">
        <v>0.029</v>
      </c>
      <c r="AQ31" s="12">
        <v>1.206</v>
      </c>
      <c r="AR31" s="16">
        <v>0</v>
      </c>
      <c r="AS31" s="6">
        <v>0</v>
      </c>
      <c r="AT31" s="53">
        <f t="shared" si="1"/>
        <v>4.9350000000000005</v>
      </c>
      <c r="AU31" s="57">
        <f t="shared" si="2"/>
        <v>0.1256</v>
      </c>
      <c r="AV31" s="12">
        <f t="shared" si="3"/>
        <v>1.5977999999999999</v>
      </c>
      <c r="AW31" s="141">
        <f t="shared" si="4"/>
        <v>2.958</v>
      </c>
      <c r="AX31" s="6">
        <f t="shared" si="5"/>
        <v>6.36862</v>
      </c>
      <c r="AY31" s="10">
        <f t="shared" si="6"/>
        <v>2.1193</v>
      </c>
      <c r="AZ31" s="148">
        <f t="shared" si="7"/>
        <v>0.9393</v>
      </c>
      <c r="BA31" s="19">
        <f t="shared" si="8"/>
        <v>19.043619999999994</v>
      </c>
      <c r="BB31" s="25"/>
      <c r="BC31" s="62"/>
      <c r="BD31" s="26"/>
      <c r="BE31" s="27"/>
      <c r="BF31" s="28"/>
      <c r="BG31" s="67"/>
      <c r="BH31" s="83"/>
      <c r="BI31" s="49"/>
    </row>
    <row r="32" spans="3:61" ht="12.75">
      <c r="C32">
        <v>1973</v>
      </c>
      <c r="D32" s="4">
        <v>3.17</v>
      </c>
      <c r="E32" s="6">
        <v>2.7156</v>
      </c>
      <c r="F32" s="10">
        <v>0.4</v>
      </c>
      <c r="G32" s="10">
        <v>0.058</v>
      </c>
      <c r="H32" s="12">
        <v>0.1533</v>
      </c>
      <c r="I32" s="16">
        <v>0.162</v>
      </c>
      <c r="J32" s="12">
        <v>0.06</v>
      </c>
      <c r="K32" s="16">
        <v>0.0858</v>
      </c>
      <c r="L32" s="10">
        <v>0</v>
      </c>
      <c r="M32" s="53">
        <v>0.772</v>
      </c>
      <c r="N32" s="16">
        <v>0.4015</v>
      </c>
      <c r="O32" s="12">
        <v>0.068</v>
      </c>
      <c r="P32" s="10">
        <v>0.014</v>
      </c>
      <c r="Q32" s="57">
        <v>0.0018</v>
      </c>
      <c r="R32" s="12">
        <v>0.077</v>
      </c>
      <c r="S32" s="10">
        <v>0.093</v>
      </c>
      <c r="T32" s="6">
        <v>0.55663</v>
      </c>
      <c r="U32" s="53">
        <v>3.997</v>
      </c>
      <c r="V32" s="10">
        <v>0.0548</v>
      </c>
      <c r="W32" s="16">
        <v>0.055</v>
      </c>
      <c r="X32" s="16">
        <v>0.487</v>
      </c>
      <c r="Y32" s="6">
        <v>2.152</v>
      </c>
      <c r="Z32" s="6">
        <v>0.7373</v>
      </c>
      <c r="AA32" s="57">
        <v>0.008</v>
      </c>
      <c r="AB32" s="6">
        <v>1.0257</v>
      </c>
      <c r="AC32" s="10">
        <v>0.796</v>
      </c>
      <c r="AD32" s="16">
        <v>0</v>
      </c>
      <c r="AE32" s="53">
        <v>0.201</v>
      </c>
      <c r="AF32" s="10">
        <v>0.75</v>
      </c>
      <c r="AG32" s="57">
        <v>0.013</v>
      </c>
      <c r="AH32" s="6">
        <v>0.10768</v>
      </c>
      <c r="AI32" s="16">
        <v>0</v>
      </c>
      <c r="AJ32" s="12">
        <v>0.025</v>
      </c>
      <c r="AK32" s="6">
        <v>0.20805</v>
      </c>
      <c r="AL32" s="57">
        <v>0.0007</v>
      </c>
      <c r="AM32" s="57">
        <v>0.107</v>
      </c>
      <c r="AN32" s="6">
        <v>0.03833</v>
      </c>
      <c r="AO32" s="12">
        <v>0.06</v>
      </c>
      <c r="AP32" s="10">
        <v>0.032</v>
      </c>
      <c r="AQ32" s="12">
        <v>1.263</v>
      </c>
      <c r="AR32" s="16">
        <v>0</v>
      </c>
      <c r="AS32" s="6">
        <v>0</v>
      </c>
      <c r="AT32" s="53">
        <f t="shared" si="1"/>
        <v>4.97</v>
      </c>
      <c r="AU32" s="57">
        <f t="shared" si="2"/>
        <v>0.1305</v>
      </c>
      <c r="AV32" s="12">
        <f t="shared" si="3"/>
        <v>1.7063</v>
      </c>
      <c r="AW32" s="141">
        <f t="shared" si="4"/>
        <v>3.17</v>
      </c>
      <c r="AX32" s="6">
        <f t="shared" si="5"/>
        <v>7.54129</v>
      </c>
      <c r="AY32" s="10">
        <f t="shared" si="6"/>
        <v>2.1978</v>
      </c>
      <c r="AZ32" s="148">
        <f t="shared" si="7"/>
        <v>1.1913</v>
      </c>
      <c r="BA32" s="19">
        <f t="shared" si="8"/>
        <v>20.907189999999993</v>
      </c>
      <c r="BB32" s="25"/>
      <c r="BC32" s="62"/>
      <c r="BD32" s="26"/>
      <c r="BE32" s="27"/>
      <c r="BF32" s="28"/>
      <c r="BG32" s="67"/>
      <c r="BH32" s="83"/>
      <c r="BI32" s="49"/>
    </row>
    <row r="33" spans="3:61" ht="12.75">
      <c r="C33">
        <v>1974</v>
      </c>
      <c r="D33" s="4">
        <v>3.391</v>
      </c>
      <c r="E33" s="6">
        <v>3.0478</v>
      </c>
      <c r="F33" s="10">
        <v>0.369</v>
      </c>
      <c r="G33" s="10">
        <v>0.059</v>
      </c>
      <c r="H33" s="12">
        <v>0.1515</v>
      </c>
      <c r="I33" s="16">
        <v>0.144</v>
      </c>
      <c r="J33" s="12">
        <v>0.064</v>
      </c>
      <c r="K33" s="16">
        <v>0.073</v>
      </c>
      <c r="L33" s="10">
        <v>0</v>
      </c>
      <c r="M33" s="53">
        <v>0.73</v>
      </c>
      <c r="N33" s="16">
        <v>0.4818</v>
      </c>
      <c r="O33" s="12">
        <v>0.062</v>
      </c>
      <c r="P33" s="10">
        <v>0.019</v>
      </c>
      <c r="Q33" s="57">
        <v>0.0016</v>
      </c>
      <c r="R33" s="12">
        <v>0.064</v>
      </c>
      <c r="S33" s="10">
        <v>0.084</v>
      </c>
      <c r="T33" s="6">
        <v>0.6132</v>
      </c>
      <c r="U33" s="53">
        <v>3.827</v>
      </c>
      <c r="V33" s="10">
        <v>0.073</v>
      </c>
      <c r="W33" s="16">
        <v>0.054</v>
      </c>
      <c r="X33" s="16">
        <v>0.502</v>
      </c>
      <c r="Y33" s="6">
        <v>2.212</v>
      </c>
      <c r="Z33" s="6">
        <v>0.7191</v>
      </c>
      <c r="AA33" s="57">
        <v>0.0066</v>
      </c>
      <c r="AB33" s="6">
        <v>0.8505</v>
      </c>
      <c r="AC33" s="10">
        <v>0.555</v>
      </c>
      <c r="AD33" s="16">
        <v>0.0292</v>
      </c>
      <c r="AE33" s="53">
        <v>0.234</v>
      </c>
      <c r="AF33" s="10">
        <v>0.82</v>
      </c>
      <c r="AG33" s="57">
        <v>0.013</v>
      </c>
      <c r="AH33" s="6">
        <v>0.10585</v>
      </c>
      <c r="AI33" s="16">
        <v>0</v>
      </c>
      <c r="AJ33" s="12">
        <v>0.025</v>
      </c>
      <c r="AK33" s="6">
        <v>0.1898</v>
      </c>
      <c r="AL33" s="57">
        <v>0.0007</v>
      </c>
      <c r="AM33" s="57">
        <v>0.108</v>
      </c>
      <c r="AN33" s="6">
        <v>0.04526</v>
      </c>
      <c r="AO33" s="12">
        <v>0.066</v>
      </c>
      <c r="AP33" s="10">
        <v>0.031</v>
      </c>
      <c r="AQ33" s="12">
        <v>1.119</v>
      </c>
      <c r="AR33" s="16">
        <v>0</v>
      </c>
      <c r="AS33" s="6">
        <v>0</v>
      </c>
      <c r="AT33" s="53">
        <f t="shared" si="1"/>
        <v>4.791</v>
      </c>
      <c r="AU33" s="57">
        <f t="shared" si="2"/>
        <v>0.1299</v>
      </c>
      <c r="AV33" s="12">
        <f t="shared" si="3"/>
        <v>1.5515</v>
      </c>
      <c r="AW33" s="141">
        <f t="shared" si="4"/>
        <v>3.391</v>
      </c>
      <c r="AX33" s="6">
        <f t="shared" si="5"/>
        <v>7.783510000000001</v>
      </c>
      <c r="AY33" s="10">
        <f t="shared" si="6"/>
        <v>2.0100000000000002</v>
      </c>
      <c r="AZ33" s="148">
        <f t="shared" si="7"/>
        <v>1.2839999999999998</v>
      </c>
      <c r="BA33" s="19">
        <f t="shared" si="8"/>
        <v>20.940910000000002</v>
      </c>
      <c r="BB33" s="25"/>
      <c r="BC33" s="62"/>
      <c r="BD33" s="26"/>
      <c r="BE33" s="27"/>
      <c r="BF33" s="28"/>
      <c r="BG33" s="67"/>
      <c r="BH33" s="83"/>
      <c r="BI33" s="49"/>
    </row>
    <row r="34" spans="3:61" ht="12.75">
      <c r="C34">
        <v>1975</v>
      </c>
      <c r="D34" s="4">
        <v>3.626</v>
      </c>
      <c r="E34" s="6">
        <v>2.5441</v>
      </c>
      <c r="F34" s="10">
        <v>0.372</v>
      </c>
      <c r="G34" s="10">
        <v>0.044</v>
      </c>
      <c r="H34" s="12">
        <v>0.1424</v>
      </c>
      <c r="I34" s="16">
        <v>0.161</v>
      </c>
      <c r="J34" s="12">
        <v>0.062</v>
      </c>
      <c r="K34" s="16">
        <v>0.0694</v>
      </c>
      <c r="L34" s="10">
        <v>0</v>
      </c>
      <c r="M34" s="53">
        <v>0.633</v>
      </c>
      <c r="N34" s="16">
        <v>0.5439</v>
      </c>
      <c r="O34" s="12">
        <v>0.058</v>
      </c>
      <c r="P34" s="10">
        <v>0.014</v>
      </c>
      <c r="Q34" s="57">
        <v>0.0018</v>
      </c>
      <c r="R34" s="12">
        <v>0.058</v>
      </c>
      <c r="S34" s="10">
        <v>0.108</v>
      </c>
      <c r="T34" s="6">
        <v>0.61868</v>
      </c>
      <c r="U34" s="53">
        <v>3.654</v>
      </c>
      <c r="V34" s="10">
        <v>0.0821</v>
      </c>
      <c r="W34" s="16">
        <v>0.06</v>
      </c>
      <c r="X34" s="16">
        <v>0.476</v>
      </c>
      <c r="Y34" s="6">
        <v>1.966</v>
      </c>
      <c r="Z34" s="6">
        <v>0.8249</v>
      </c>
      <c r="AA34" s="57">
        <v>0.0073</v>
      </c>
      <c r="AB34" s="6">
        <v>0.688</v>
      </c>
      <c r="AC34" s="10">
        <v>0.54</v>
      </c>
      <c r="AD34" s="16">
        <v>0.0365</v>
      </c>
      <c r="AE34" s="53">
        <v>0.288</v>
      </c>
      <c r="AF34" s="10">
        <v>0.65</v>
      </c>
      <c r="AG34" s="57">
        <v>0.069</v>
      </c>
      <c r="AH34" s="6">
        <v>0.1241</v>
      </c>
      <c r="AI34" s="16">
        <v>0</v>
      </c>
      <c r="AJ34" s="12">
        <v>0.026</v>
      </c>
      <c r="AK34" s="6">
        <v>0.15878</v>
      </c>
      <c r="AL34" s="57">
        <v>0.011</v>
      </c>
      <c r="AM34" s="57">
        <v>0.109</v>
      </c>
      <c r="AN34" s="6">
        <v>0.06607</v>
      </c>
      <c r="AO34" s="12">
        <v>0.078</v>
      </c>
      <c r="AP34" s="10">
        <v>0.035</v>
      </c>
      <c r="AQ34" s="12">
        <v>0.885</v>
      </c>
      <c r="AR34" s="16">
        <v>0</v>
      </c>
      <c r="AS34" s="6">
        <v>0</v>
      </c>
      <c r="AT34" s="53">
        <f t="shared" si="1"/>
        <v>4.575</v>
      </c>
      <c r="AU34" s="57">
        <f t="shared" si="2"/>
        <v>0.1981</v>
      </c>
      <c r="AV34" s="12">
        <f t="shared" si="3"/>
        <v>1.3094000000000001</v>
      </c>
      <c r="AW34" s="141">
        <f t="shared" si="4"/>
        <v>3.626</v>
      </c>
      <c r="AX34" s="6">
        <f t="shared" si="5"/>
        <v>6.99063</v>
      </c>
      <c r="AY34" s="10">
        <f t="shared" si="6"/>
        <v>1.8450999999999997</v>
      </c>
      <c r="AZ34" s="148">
        <f t="shared" si="7"/>
        <v>1.3468</v>
      </c>
      <c r="BA34" s="19">
        <f t="shared" si="8"/>
        <v>19.891029999999997</v>
      </c>
      <c r="BB34" s="25"/>
      <c r="BC34" s="62"/>
      <c r="BD34" s="26"/>
      <c r="BE34" s="27"/>
      <c r="BF34" s="28"/>
      <c r="BG34" s="67"/>
      <c r="BH34" s="83"/>
      <c r="BI34" s="49"/>
    </row>
    <row r="35" spans="3:61" ht="12.75">
      <c r="C35">
        <v>1976</v>
      </c>
      <c r="D35" s="4">
        <v>3.84</v>
      </c>
      <c r="E35" s="6">
        <v>3.1116</v>
      </c>
      <c r="F35" s="10">
        <v>0.392</v>
      </c>
      <c r="G35" s="10">
        <v>0.017</v>
      </c>
      <c r="H35" s="12">
        <v>0.1424</v>
      </c>
      <c r="I35" s="16">
        <v>0.168</v>
      </c>
      <c r="J35" s="12">
        <v>0.062</v>
      </c>
      <c r="K35" s="16">
        <v>0.0748</v>
      </c>
      <c r="L35" s="10">
        <v>0</v>
      </c>
      <c r="M35" s="53">
        <v>0.586</v>
      </c>
      <c r="N35" s="16">
        <v>0.611</v>
      </c>
      <c r="O35" s="12">
        <v>0.053</v>
      </c>
      <c r="P35" s="10">
        <v>0.014</v>
      </c>
      <c r="Q35" s="57">
        <v>0.0018</v>
      </c>
      <c r="R35" s="12">
        <v>0.068</v>
      </c>
      <c r="S35" s="10">
        <v>0.119</v>
      </c>
      <c r="T35" s="6">
        <v>0.70993</v>
      </c>
      <c r="U35" s="53">
        <v>3.553</v>
      </c>
      <c r="V35" s="10">
        <v>0.0821</v>
      </c>
      <c r="W35" s="16">
        <v>0.066</v>
      </c>
      <c r="X35" s="16">
        <v>0.549</v>
      </c>
      <c r="Y35" s="6">
        <v>2.161</v>
      </c>
      <c r="Z35" s="6">
        <v>0.8815</v>
      </c>
      <c r="AA35" s="57">
        <v>0.0073</v>
      </c>
      <c r="AB35" s="6">
        <v>0.7172</v>
      </c>
      <c r="AC35" s="10">
        <v>0.704</v>
      </c>
      <c r="AD35" s="16">
        <v>0.0602</v>
      </c>
      <c r="AE35" s="53">
        <v>0.32</v>
      </c>
      <c r="AF35" s="10">
        <v>0.75</v>
      </c>
      <c r="AG35" s="57">
        <v>0.1</v>
      </c>
      <c r="AH35" s="6">
        <v>0.13323</v>
      </c>
      <c r="AI35" s="16">
        <v>0</v>
      </c>
      <c r="AJ35" s="12">
        <v>0.027</v>
      </c>
      <c r="AK35" s="6">
        <v>0.17374</v>
      </c>
      <c r="AL35" s="57">
        <v>0.0876</v>
      </c>
      <c r="AM35" s="57">
        <v>0.11</v>
      </c>
      <c r="AN35" s="6">
        <v>0.06972</v>
      </c>
      <c r="AO35" s="12">
        <v>0.078</v>
      </c>
      <c r="AP35" s="10">
        <v>0.028</v>
      </c>
      <c r="AQ35" s="12">
        <v>0.867</v>
      </c>
      <c r="AR35" s="16">
        <v>0</v>
      </c>
      <c r="AS35" s="6">
        <v>0</v>
      </c>
      <c r="AT35" s="53">
        <f t="shared" si="1"/>
        <v>4.4590000000000005</v>
      </c>
      <c r="AU35" s="57">
        <f t="shared" si="2"/>
        <v>0.3067</v>
      </c>
      <c r="AV35" s="12">
        <f t="shared" si="3"/>
        <v>1.2974</v>
      </c>
      <c r="AW35" s="141">
        <f t="shared" si="4"/>
        <v>3.84</v>
      </c>
      <c r="AX35" s="6">
        <f t="shared" si="5"/>
        <v>7.957920000000001</v>
      </c>
      <c r="AY35" s="10">
        <f t="shared" si="6"/>
        <v>2.1061</v>
      </c>
      <c r="AZ35" s="148">
        <f t="shared" si="7"/>
        <v>1.529</v>
      </c>
      <c r="BA35" s="19">
        <f t="shared" si="8"/>
        <v>21.496119999999998</v>
      </c>
      <c r="BB35" s="25"/>
      <c r="BC35" s="62"/>
      <c r="BD35" s="26"/>
      <c r="BE35" s="27"/>
      <c r="BF35" s="28"/>
      <c r="BG35" s="67"/>
      <c r="BH35" s="83"/>
      <c r="BI35" s="49"/>
    </row>
    <row r="36" spans="3:61" ht="12.75">
      <c r="C36">
        <v>1977</v>
      </c>
      <c r="D36" s="4">
        <v>4.035</v>
      </c>
      <c r="E36" s="6">
        <v>3.3708</v>
      </c>
      <c r="F36" s="10">
        <v>0.42</v>
      </c>
      <c r="G36" s="10">
        <v>0.062</v>
      </c>
      <c r="H36" s="12">
        <v>0.157</v>
      </c>
      <c r="I36" s="16">
        <v>0.169</v>
      </c>
      <c r="J36" s="12">
        <v>0.06</v>
      </c>
      <c r="K36" s="16">
        <v>0.0803</v>
      </c>
      <c r="L36" s="10">
        <v>0</v>
      </c>
      <c r="M36" s="53">
        <v>0.588</v>
      </c>
      <c r="N36" s="16">
        <v>0.686</v>
      </c>
      <c r="O36" s="12">
        <v>0.051</v>
      </c>
      <c r="P36" s="10">
        <v>0.013</v>
      </c>
      <c r="Q36" s="57">
        <v>0.0037</v>
      </c>
      <c r="R36" s="12">
        <v>0.069</v>
      </c>
      <c r="S36" s="10">
        <v>0.151</v>
      </c>
      <c r="T36" s="6">
        <v>0.73548</v>
      </c>
      <c r="U36" s="53">
        <v>3.601</v>
      </c>
      <c r="V36" s="10">
        <v>0.0803</v>
      </c>
      <c r="W36" s="16">
        <v>0.075</v>
      </c>
      <c r="X36" s="16">
        <v>0.617</v>
      </c>
      <c r="Y36" s="6">
        <v>2.082</v>
      </c>
      <c r="Z36" s="6">
        <v>0.8578</v>
      </c>
      <c r="AA36" s="57">
        <v>0.0066</v>
      </c>
      <c r="AB36" s="6">
        <v>0.6698</v>
      </c>
      <c r="AC36" s="10">
        <v>0.754</v>
      </c>
      <c r="AD36" s="16">
        <v>0.0675</v>
      </c>
      <c r="AE36" s="53">
        <v>0.396</v>
      </c>
      <c r="AF36" s="10">
        <v>0.76</v>
      </c>
      <c r="AG36" s="57">
        <v>0.1</v>
      </c>
      <c r="AH36" s="6">
        <v>0.1241</v>
      </c>
      <c r="AI36" s="16">
        <v>0</v>
      </c>
      <c r="AJ36" s="12">
        <v>0.033</v>
      </c>
      <c r="AK36" s="6">
        <v>0.16243</v>
      </c>
      <c r="AL36" s="57">
        <v>0.279</v>
      </c>
      <c r="AM36" s="57">
        <v>0.109</v>
      </c>
      <c r="AN36" s="6">
        <v>0.06351</v>
      </c>
      <c r="AO36" s="12">
        <v>0.084</v>
      </c>
      <c r="AP36" s="10">
        <v>0.032</v>
      </c>
      <c r="AQ36" s="12">
        <v>0.845</v>
      </c>
      <c r="AR36" s="16">
        <v>0</v>
      </c>
      <c r="AS36" s="6">
        <v>0</v>
      </c>
      <c r="AT36" s="53">
        <f t="shared" si="1"/>
        <v>4.585</v>
      </c>
      <c r="AU36" s="57">
        <f t="shared" si="2"/>
        <v>0.4983</v>
      </c>
      <c r="AV36" s="12">
        <f t="shared" si="3"/>
        <v>1.299</v>
      </c>
      <c r="AW36" s="141">
        <f t="shared" si="4"/>
        <v>4.035</v>
      </c>
      <c r="AX36" s="6">
        <f t="shared" si="5"/>
        <v>8.065920000000002</v>
      </c>
      <c r="AY36" s="10">
        <f t="shared" si="6"/>
        <v>2.2803000000000004</v>
      </c>
      <c r="AZ36" s="148">
        <f t="shared" si="7"/>
        <v>1.6947999999999999</v>
      </c>
      <c r="BA36" s="19">
        <f t="shared" si="8"/>
        <v>22.450320000000005</v>
      </c>
      <c r="BB36" s="25"/>
      <c r="BC36" s="62"/>
      <c r="BD36" s="26"/>
      <c r="BE36" s="27"/>
      <c r="BF36" s="28"/>
      <c r="BG36" s="67"/>
      <c r="BH36" s="83"/>
      <c r="BI36" s="49"/>
    </row>
    <row r="37" spans="3:61" ht="12.75">
      <c r="C37">
        <v>1978</v>
      </c>
      <c r="D37" s="4">
        <v>4.232</v>
      </c>
      <c r="E37" s="6">
        <v>3.035</v>
      </c>
      <c r="F37" s="10">
        <v>0.449</v>
      </c>
      <c r="G37" s="10">
        <v>0.047</v>
      </c>
      <c r="H37" s="12">
        <v>0.1661</v>
      </c>
      <c r="I37" s="16">
        <v>0.17</v>
      </c>
      <c r="J37" s="12">
        <v>0.06</v>
      </c>
      <c r="K37" s="16">
        <v>0.0748</v>
      </c>
      <c r="L37" s="10">
        <v>0.004</v>
      </c>
      <c r="M37" s="53">
        <v>0.575</v>
      </c>
      <c r="N37" s="16">
        <v>0.763</v>
      </c>
      <c r="O37" s="12">
        <v>0.047</v>
      </c>
      <c r="P37" s="10">
        <v>0.01</v>
      </c>
      <c r="Q37" s="57">
        <v>0.0037</v>
      </c>
      <c r="R37" s="12">
        <v>0.075</v>
      </c>
      <c r="S37" s="10">
        <v>0.175</v>
      </c>
      <c r="T37" s="6">
        <v>0.66795</v>
      </c>
      <c r="U37" s="53">
        <v>3.75</v>
      </c>
      <c r="V37" s="10">
        <v>0.0767</v>
      </c>
      <c r="W37" s="16">
        <v>0.082</v>
      </c>
      <c r="X37" s="16">
        <v>0.597</v>
      </c>
      <c r="Y37" s="6">
        <v>1.925</v>
      </c>
      <c r="Z37" s="6">
        <v>0.9344</v>
      </c>
      <c r="AA37" s="57">
        <v>0.0102</v>
      </c>
      <c r="AB37" s="6">
        <v>0.7099</v>
      </c>
      <c r="AC37" s="10">
        <v>0.725</v>
      </c>
      <c r="AD37" s="16">
        <v>0.0785</v>
      </c>
      <c r="AE37" s="53">
        <v>0.485</v>
      </c>
      <c r="AF37" s="10">
        <v>0.69</v>
      </c>
      <c r="AG37" s="57">
        <v>0.13</v>
      </c>
      <c r="AH37" s="6">
        <v>0.11498</v>
      </c>
      <c r="AI37" s="16">
        <v>0</v>
      </c>
      <c r="AJ37" s="12">
        <v>0.055</v>
      </c>
      <c r="AK37" s="6">
        <v>0.17703</v>
      </c>
      <c r="AL37" s="57">
        <v>0.4</v>
      </c>
      <c r="AM37" s="57">
        <v>0.1</v>
      </c>
      <c r="AN37" s="6">
        <v>0.06935</v>
      </c>
      <c r="AO37" s="12">
        <v>0.084</v>
      </c>
      <c r="AP37" s="10">
        <v>0.037</v>
      </c>
      <c r="AQ37" s="12">
        <v>0.816</v>
      </c>
      <c r="AR37" s="16">
        <v>0</v>
      </c>
      <c r="AS37" s="6">
        <v>0</v>
      </c>
      <c r="AT37" s="53">
        <f t="shared" si="1"/>
        <v>4.8100000000000005</v>
      </c>
      <c r="AU37" s="57">
        <f t="shared" si="2"/>
        <v>0.6439</v>
      </c>
      <c r="AV37" s="12">
        <f t="shared" si="3"/>
        <v>1.3031</v>
      </c>
      <c r="AW37" s="141">
        <f t="shared" si="4"/>
        <v>4.232</v>
      </c>
      <c r="AX37" s="6">
        <f t="shared" si="5"/>
        <v>7.633610000000001</v>
      </c>
      <c r="AY37" s="10">
        <f t="shared" si="6"/>
        <v>2.2377</v>
      </c>
      <c r="AZ37" s="148">
        <f t="shared" si="7"/>
        <v>1.7653</v>
      </c>
      <c r="BA37" s="19">
        <f t="shared" si="8"/>
        <v>22.601609999999997</v>
      </c>
      <c r="BB37" s="25"/>
      <c r="BC37" s="62"/>
      <c r="BD37" s="26"/>
      <c r="BE37" s="27"/>
      <c r="BF37" s="28"/>
      <c r="BG37" s="67"/>
      <c r="BH37" s="83"/>
      <c r="BI37" s="49"/>
    </row>
    <row r="38" spans="3:61" ht="12.75">
      <c r="C38">
        <v>1979</v>
      </c>
      <c r="D38" s="4">
        <v>4.333</v>
      </c>
      <c r="E38" s="6">
        <v>3.4876</v>
      </c>
      <c r="F38" s="10">
        <v>0.458</v>
      </c>
      <c r="G38" s="10">
        <v>0.055</v>
      </c>
      <c r="H38" s="12">
        <v>0.1716</v>
      </c>
      <c r="I38" s="16">
        <v>0.175</v>
      </c>
      <c r="J38" s="12">
        <v>0.062</v>
      </c>
      <c r="K38" s="16">
        <v>0.0876</v>
      </c>
      <c r="L38" s="10">
        <v>0.012</v>
      </c>
      <c r="M38" s="53">
        <v>0.646</v>
      </c>
      <c r="N38" s="16">
        <v>0.777</v>
      </c>
      <c r="O38" s="12">
        <v>0.055</v>
      </c>
      <c r="P38" s="10">
        <v>0.021</v>
      </c>
      <c r="Q38" s="57">
        <v>0.0037</v>
      </c>
      <c r="R38" s="12">
        <v>0.078</v>
      </c>
      <c r="S38" s="10">
        <v>0.192</v>
      </c>
      <c r="T38" s="6">
        <v>0.67525</v>
      </c>
      <c r="U38" s="53">
        <v>3.699</v>
      </c>
      <c r="V38" s="10">
        <v>0.0748</v>
      </c>
      <c r="W38" s="16">
        <v>0.095</v>
      </c>
      <c r="X38" s="16">
        <v>0.58</v>
      </c>
      <c r="Y38" s="6">
        <v>1.159</v>
      </c>
      <c r="Z38" s="6">
        <v>1.2684</v>
      </c>
      <c r="AA38" s="57">
        <v>0.012</v>
      </c>
      <c r="AB38" s="6">
        <v>0.8286</v>
      </c>
      <c r="AC38" s="10">
        <v>0.763</v>
      </c>
      <c r="AD38" s="16">
        <v>0.104</v>
      </c>
      <c r="AE38" s="53">
        <v>0.595</v>
      </c>
      <c r="AF38" s="10">
        <v>0.84</v>
      </c>
      <c r="AG38" s="57">
        <v>0.14</v>
      </c>
      <c r="AH38" s="6">
        <v>0.10768</v>
      </c>
      <c r="AI38" s="16">
        <v>0</v>
      </c>
      <c r="AJ38" s="12">
        <v>0.071</v>
      </c>
      <c r="AK38" s="6">
        <v>0.18615</v>
      </c>
      <c r="AL38" s="57">
        <v>0.584</v>
      </c>
      <c r="AM38" s="57">
        <v>0.095</v>
      </c>
      <c r="AN38" s="6">
        <v>0.06023</v>
      </c>
      <c r="AO38" s="12">
        <v>0.078</v>
      </c>
      <c r="AP38" s="10">
        <v>0.038</v>
      </c>
      <c r="AQ38" s="12">
        <v>0.885</v>
      </c>
      <c r="AR38" s="16">
        <v>0</v>
      </c>
      <c r="AS38" s="6">
        <v>0</v>
      </c>
      <c r="AT38" s="53">
        <f t="shared" si="1"/>
        <v>4.9399999999999995</v>
      </c>
      <c r="AU38" s="57">
        <f t="shared" si="2"/>
        <v>0.8347</v>
      </c>
      <c r="AV38" s="12">
        <f t="shared" si="3"/>
        <v>1.4006</v>
      </c>
      <c r="AW38" s="141">
        <f t="shared" si="4"/>
        <v>4.333</v>
      </c>
      <c r="AX38" s="6">
        <f t="shared" si="5"/>
        <v>7.772909999999999</v>
      </c>
      <c r="AY38" s="10">
        <f t="shared" si="6"/>
        <v>2.4957999999999996</v>
      </c>
      <c r="AZ38" s="148">
        <f t="shared" si="7"/>
        <v>1.8186</v>
      </c>
      <c r="BA38" s="19">
        <f t="shared" si="8"/>
        <v>23.553610000000006</v>
      </c>
      <c r="BB38" s="25"/>
      <c r="BC38" s="62"/>
      <c r="BD38" s="26"/>
      <c r="BE38" s="27"/>
      <c r="BF38" s="28"/>
      <c r="BG38" s="67"/>
      <c r="BH38" s="83"/>
      <c r="BI38" s="49"/>
    </row>
    <row r="39" spans="3:61" ht="12.75">
      <c r="C39">
        <v>1980</v>
      </c>
      <c r="D39" s="4">
        <v>4.458</v>
      </c>
      <c r="E39" s="6">
        <v>3.6464</v>
      </c>
      <c r="F39" s="10">
        <v>0.409</v>
      </c>
      <c r="G39" s="10">
        <v>0.055</v>
      </c>
      <c r="H39" s="12">
        <v>0.1789</v>
      </c>
      <c r="I39" s="16">
        <v>0.152</v>
      </c>
      <c r="J39" s="12">
        <v>0.071</v>
      </c>
      <c r="K39" s="16">
        <v>0.0858</v>
      </c>
      <c r="L39" s="10">
        <v>0.021</v>
      </c>
      <c r="M39" s="53">
        <v>0.644</v>
      </c>
      <c r="N39" s="16">
        <v>0.776</v>
      </c>
      <c r="O39" s="12">
        <v>0.046</v>
      </c>
      <c r="P39" s="10">
        <v>0.02</v>
      </c>
      <c r="Q39" s="57">
        <v>0.001825</v>
      </c>
      <c r="R39" s="12">
        <v>0.075</v>
      </c>
      <c r="S39" s="10">
        <v>0.215</v>
      </c>
      <c r="T39" s="6">
        <v>0.62598</v>
      </c>
      <c r="U39" s="53">
        <v>3.712</v>
      </c>
      <c r="V39" s="10">
        <v>0.0639</v>
      </c>
      <c r="W39" s="16">
        <v>0.069</v>
      </c>
      <c r="X39" s="16">
        <v>0.575</v>
      </c>
      <c r="Y39" s="6">
        <v>0.54</v>
      </c>
      <c r="Z39" s="6">
        <v>0.9654</v>
      </c>
      <c r="AA39" s="57">
        <v>0.0139</v>
      </c>
      <c r="AB39" s="6">
        <v>0.522</v>
      </c>
      <c r="AC39" s="10">
        <v>0.668</v>
      </c>
      <c r="AD39" s="16">
        <v>0.1004</v>
      </c>
      <c r="AE39" s="53">
        <v>0.787</v>
      </c>
      <c r="AF39" s="10">
        <v>0.75</v>
      </c>
      <c r="AG39" s="57">
        <v>0.19</v>
      </c>
      <c r="AH39" s="6">
        <v>0.10403</v>
      </c>
      <c r="AI39" s="16">
        <v>0</v>
      </c>
      <c r="AJ39" s="12">
        <v>0.069</v>
      </c>
      <c r="AK39" s="6">
        <v>0.1679</v>
      </c>
      <c r="AL39" s="57">
        <v>0.602</v>
      </c>
      <c r="AM39" s="57">
        <v>0.084</v>
      </c>
      <c r="AN39" s="6">
        <v>0.06278</v>
      </c>
      <c r="AO39" s="12">
        <v>0.077</v>
      </c>
      <c r="AP39" s="10">
        <v>0.037</v>
      </c>
      <c r="AQ39" s="12">
        <v>0.816</v>
      </c>
      <c r="AR39" s="16">
        <v>0</v>
      </c>
      <c r="AS39" s="6">
        <v>0</v>
      </c>
      <c r="AT39" s="53">
        <f t="shared" si="1"/>
        <v>5.143</v>
      </c>
      <c r="AU39" s="57">
        <f t="shared" si="2"/>
        <v>0.891725</v>
      </c>
      <c r="AV39" s="12">
        <f t="shared" si="3"/>
        <v>1.3329</v>
      </c>
      <c r="AW39" s="141">
        <f t="shared" si="4"/>
        <v>4.458</v>
      </c>
      <c r="AX39" s="6">
        <f t="shared" si="5"/>
        <v>6.63449</v>
      </c>
      <c r="AY39" s="10">
        <f t="shared" si="6"/>
        <v>2.3049</v>
      </c>
      <c r="AZ39" s="148">
        <f t="shared" si="7"/>
        <v>1.7582</v>
      </c>
      <c r="BA39" s="19">
        <f t="shared" si="8"/>
        <v>22.457214999999998</v>
      </c>
      <c r="BB39" s="25"/>
      <c r="BC39" s="62"/>
      <c r="BD39" s="26"/>
      <c r="BE39" s="27"/>
      <c r="BF39" s="28"/>
      <c r="BG39" s="67"/>
      <c r="BH39" s="83"/>
      <c r="BI39" s="49"/>
    </row>
    <row r="40" spans="3:61" ht="12.75">
      <c r="C40">
        <v>1981</v>
      </c>
      <c r="D40" s="4">
        <v>4.5</v>
      </c>
      <c r="E40" s="6">
        <v>3.6445</v>
      </c>
      <c r="F40" s="10">
        <v>0.378</v>
      </c>
      <c r="G40" s="10">
        <v>0.051</v>
      </c>
      <c r="H40" s="12">
        <v>0.1789</v>
      </c>
      <c r="I40" s="16">
        <v>0.153</v>
      </c>
      <c r="J40" s="12">
        <v>0.08</v>
      </c>
      <c r="K40" s="16">
        <v>0.0639</v>
      </c>
      <c r="L40" s="10">
        <v>0.033</v>
      </c>
      <c r="M40" s="53">
        <v>0.588</v>
      </c>
      <c r="N40" s="16">
        <v>0.743</v>
      </c>
      <c r="O40" s="12">
        <v>0.049</v>
      </c>
      <c r="P40" s="10">
        <v>0.027</v>
      </c>
      <c r="Q40" s="57">
        <v>0.0055</v>
      </c>
      <c r="R40" s="12">
        <v>0.077</v>
      </c>
      <c r="S40" s="10">
        <v>0.252</v>
      </c>
      <c r="T40" s="6">
        <v>0.55298</v>
      </c>
      <c r="U40" s="53">
        <v>3.716</v>
      </c>
      <c r="V40" s="10">
        <v>0.0548</v>
      </c>
      <c r="W40" s="16">
        <v>0.11</v>
      </c>
      <c r="X40" s="16">
        <v>0.613</v>
      </c>
      <c r="Y40" s="6">
        <v>0.484</v>
      </c>
      <c r="Z40" s="6">
        <v>0.3267</v>
      </c>
      <c r="AA40" s="57">
        <v>0.0135</v>
      </c>
      <c r="AB40" s="6">
        <v>0.3522</v>
      </c>
      <c r="AC40" s="10">
        <v>0.445</v>
      </c>
      <c r="AD40" s="16">
        <v>0.0913</v>
      </c>
      <c r="AE40" s="53">
        <v>0.944</v>
      </c>
      <c r="AF40" s="10">
        <v>0.53</v>
      </c>
      <c r="AG40" s="57">
        <v>0.18</v>
      </c>
      <c r="AH40" s="6">
        <v>0.11863</v>
      </c>
      <c r="AI40" s="16">
        <v>0</v>
      </c>
      <c r="AJ40" s="12">
        <v>0.067</v>
      </c>
      <c r="AK40" s="6">
        <v>0.15513</v>
      </c>
      <c r="AL40" s="57">
        <v>0.67</v>
      </c>
      <c r="AM40" s="57">
        <v>0.087</v>
      </c>
      <c r="AN40" s="6">
        <v>0.06023</v>
      </c>
      <c r="AO40" s="12">
        <v>0.073</v>
      </c>
      <c r="AP40" s="10">
        <v>0.043</v>
      </c>
      <c r="AQ40" s="12">
        <v>0.796</v>
      </c>
      <c r="AR40" s="16">
        <v>0</v>
      </c>
      <c r="AS40" s="6">
        <v>0</v>
      </c>
      <c r="AT40" s="53">
        <f t="shared" si="1"/>
        <v>5.248</v>
      </c>
      <c r="AU40" s="57">
        <f t="shared" si="2"/>
        <v>0.956</v>
      </c>
      <c r="AV40" s="12">
        <f t="shared" si="3"/>
        <v>1.3209</v>
      </c>
      <c r="AW40" s="141">
        <f t="shared" si="4"/>
        <v>4.5</v>
      </c>
      <c r="AX40" s="6">
        <f t="shared" si="5"/>
        <v>5.694369999999998</v>
      </c>
      <c r="AY40" s="10">
        <f t="shared" si="6"/>
        <v>1.8938</v>
      </c>
      <c r="AZ40" s="148">
        <f t="shared" si="7"/>
        <v>1.7742</v>
      </c>
      <c r="BA40" s="19">
        <f t="shared" si="8"/>
        <v>21.30727</v>
      </c>
      <c r="BB40" s="25"/>
      <c r="BC40" s="62"/>
      <c r="BD40" s="26"/>
      <c r="BE40" s="27"/>
      <c r="BF40" s="28"/>
      <c r="BG40" s="67"/>
      <c r="BH40" s="83"/>
      <c r="BI40" s="49"/>
    </row>
    <row r="41" spans="3:61" ht="12.75">
      <c r="C41">
        <v>1982</v>
      </c>
      <c r="D41" s="4">
        <v>4.517</v>
      </c>
      <c r="E41" s="6">
        <v>2.4437</v>
      </c>
      <c r="F41" s="10">
        <v>0.381</v>
      </c>
      <c r="G41" s="10">
        <v>0.044</v>
      </c>
      <c r="H41" s="12">
        <v>0.1789</v>
      </c>
      <c r="I41" s="16">
        <v>0.142</v>
      </c>
      <c r="J41" s="12">
        <v>0.1</v>
      </c>
      <c r="K41" s="16">
        <v>0.0602</v>
      </c>
      <c r="L41" s="10">
        <v>0.04</v>
      </c>
      <c r="M41" s="53">
        <v>0.58</v>
      </c>
      <c r="N41" s="16">
        <v>0.748</v>
      </c>
      <c r="O41" s="12">
        <v>0.053</v>
      </c>
      <c r="P41" s="10">
        <v>0.031</v>
      </c>
      <c r="Q41" s="57">
        <v>0.0128</v>
      </c>
      <c r="R41" s="12">
        <v>0.073</v>
      </c>
      <c r="S41" s="10">
        <v>0.243</v>
      </c>
      <c r="T41" s="6">
        <v>0.45808</v>
      </c>
      <c r="U41" s="53">
        <v>3.723</v>
      </c>
      <c r="V41" s="10">
        <v>0.0566</v>
      </c>
      <c r="W41" s="16">
        <v>0.146</v>
      </c>
      <c r="X41" s="16">
        <v>0.518</v>
      </c>
      <c r="Y41" s="6">
        <v>0.88</v>
      </c>
      <c r="Z41" s="6">
        <v>0.3687</v>
      </c>
      <c r="AA41" s="57">
        <v>0.0102</v>
      </c>
      <c r="AB41" s="6">
        <v>0.2573</v>
      </c>
      <c r="AC41" s="10">
        <v>0.429</v>
      </c>
      <c r="AD41" s="16">
        <v>0.1077</v>
      </c>
      <c r="AE41" s="53">
        <v>1.097</v>
      </c>
      <c r="AF41" s="10">
        <v>0.47</v>
      </c>
      <c r="AG41" s="57">
        <v>0.19</v>
      </c>
      <c r="AH41" s="6">
        <v>0.11863</v>
      </c>
      <c r="AI41" s="16">
        <v>0</v>
      </c>
      <c r="AJ41" s="12">
        <v>0.072</v>
      </c>
      <c r="AK41" s="6">
        <v>0.1241</v>
      </c>
      <c r="AL41" s="57">
        <v>0.776</v>
      </c>
      <c r="AM41" s="57">
        <v>0.086</v>
      </c>
      <c r="AN41" s="6">
        <v>0.06388</v>
      </c>
      <c r="AO41" s="12">
        <v>0.064</v>
      </c>
      <c r="AP41" s="10">
        <v>0.039</v>
      </c>
      <c r="AQ41" s="12">
        <v>0.714</v>
      </c>
      <c r="AR41" s="16">
        <v>0</v>
      </c>
      <c r="AS41" s="6">
        <v>0</v>
      </c>
      <c r="AT41" s="53">
        <f t="shared" si="1"/>
        <v>5.4</v>
      </c>
      <c r="AU41" s="57">
        <f t="shared" si="2"/>
        <v>1.075</v>
      </c>
      <c r="AV41" s="12">
        <f t="shared" si="3"/>
        <v>1.2549000000000001</v>
      </c>
      <c r="AW41" s="141">
        <f t="shared" si="4"/>
        <v>4.517</v>
      </c>
      <c r="AX41" s="6">
        <f t="shared" si="5"/>
        <v>4.71439</v>
      </c>
      <c r="AY41" s="10">
        <f t="shared" si="6"/>
        <v>1.8175999999999999</v>
      </c>
      <c r="AZ41" s="148">
        <f t="shared" si="7"/>
        <v>1.7218999999999998</v>
      </c>
      <c r="BA41" s="19">
        <f t="shared" si="8"/>
        <v>20.416790000000002</v>
      </c>
      <c r="BB41" s="25"/>
      <c r="BC41" s="62"/>
      <c r="BD41" s="26"/>
      <c r="BE41" s="27"/>
      <c r="BF41" s="28"/>
      <c r="BG41" s="67"/>
      <c r="BH41" s="83"/>
      <c r="BI41" s="49"/>
    </row>
    <row r="42" spans="3:61" ht="12.75">
      <c r="C42">
        <v>1983</v>
      </c>
      <c r="D42" s="4">
        <v>4.544</v>
      </c>
      <c r="E42" s="6">
        <v>1.9637</v>
      </c>
      <c r="F42" s="10">
        <v>0.358</v>
      </c>
      <c r="G42" s="10">
        <v>0.058</v>
      </c>
      <c r="H42" s="12">
        <v>0.1734</v>
      </c>
      <c r="I42" s="16">
        <v>0.164</v>
      </c>
      <c r="J42" s="12">
        <v>0.133</v>
      </c>
      <c r="K42" s="16">
        <v>0.0639</v>
      </c>
      <c r="L42" s="10">
        <v>0.042</v>
      </c>
      <c r="M42" s="53">
        <v>0.606</v>
      </c>
      <c r="N42" s="16">
        <v>0.779</v>
      </c>
      <c r="O42" s="12">
        <v>0.057</v>
      </c>
      <c r="P42" s="10">
        <v>0.035</v>
      </c>
      <c r="Q42" s="57">
        <v>0.0164</v>
      </c>
      <c r="R42" s="12">
        <v>0.088</v>
      </c>
      <c r="S42" s="10">
        <v>0.265</v>
      </c>
      <c r="T42" s="6">
        <v>0.4307</v>
      </c>
      <c r="U42" s="53">
        <v>3.739</v>
      </c>
      <c r="V42" s="10">
        <v>0.0566</v>
      </c>
      <c r="W42" s="16">
        <v>0.186</v>
      </c>
      <c r="X42" s="16">
        <v>0.518</v>
      </c>
      <c r="Y42" s="6">
        <v>0.9</v>
      </c>
      <c r="Z42" s="6">
        <v>0.4033</v>
      </c>
      <c r="AA42" s="57">
        <v>0.0135</v>
      </c>
      <c r="AB42" s="6">
        <v>0.3851</v>
      </c>
      <c r="AC42" s="10">
        <v>0.405</v>
      </c>
      <c r="AD42" s="16">
        <v>0.1533</v>
      </c>
      <c r="AE42" s="53">
        <v>1.077</v>
      </c>
      <c r="AF42" s="10">
        <v>0.45</v>
      </c>
      <c r="AG42" s="57">
        <v>0.24</v>
      </c>
      <c r="AH42" s="6">
        <v>0.14235</v>
      </c>
      <c r="AI42" s="16">
        <v>0</v>
      </c>
      <c r="AJ42" s="12">
        <v>0.062</v>
      </c>
      <c r="AK42" s="6">
        <v>0.11315</v>
      </c>
      <c r="AL42" s="57">
        <v>0.867</v>
      </c>
      <c r="AM42" s="57">
        <v>0.088</v>
      </c>
      <c r="AN42" s="6">
        <v>0.0657</v>
      </c>
      <c r="AO42" s="12">
        <v>0.06</v>
      </c>
      <c r="AP42" s="10">
        <v>0.042</v>
      </c>
      <c r="AQ42" s="12">
        <v>0.675</v>
      </c>
      <c r="AR42" s="16">
        <v>0</v>
      </c>
      <c r="AS42" s="6">
        <v>0</v>
      </c>
      <c r="AT42" s="53">
        <f t="shared" si="1"/>
        <v>5.422</v>
      </c>
      <c r="AU42" s="57">
        <f t="shared" si="2"/>
        <v>1.2249</v>
      </c>
      <c r="AV42" s="12">
        <f t="shared" si="3"/>
        <v>1.2484000000000002</v>
      </c>
      <c r="AW42" s="141">
        <f t="shared" si="4"/>
        <v>4.544</v>
      </c>
      <c r="AX42" s="6">
        <f t="shared" si="5"/>
        <v>4.404000000000001</v>
      </c>
      <c r="AY42" s="10">
        <f t="shared" si="6"/>
        <v>1.8176</v>
      </c>
      <c r="AZ42" s="148">
        <f t="shared" si="7"/>
        <v>1.8641999999999999</v>
      </c>
      <c r="BA42" s="19">
        <f t="shared" si="8"/>
        <v>20.419100000000004</v>
      </c>
      <c r="BB42" s="25"/>
      <c r="BC42" s="62"/>
      <c r="BD42" s="26"/>
      <c r="BE42" s="27"/>
      <c r="BF42" s="28"/>
      <c r="BG42" s="67"/>
      <c r="BH42" s="83"/>
      <c r="BI42" s="49"/>
    </row>
    <row r="43" spans="3:61" ht="12.75">
      <c r="C43">
        <v>1984</v>
      </c>
      <c r="D43" s="4">
        <v>4.488</v>
      </c>
      <c r="E43" s="6">
        <v>1.6735</v>
      </c>
      <c r="F43" s="10">
        <v>0.415</v>
      </c>
      <c r="G43" s="10">
        <v>0.075</v>
      </c>
      <c r="H43" s="12">
        <v>0.1862</v>
      </c>
      <c r="I43" s="16">
        <v>0.188</v>
      </c>
      <c r="J43" s="12">
        <v>0.173</v>
      </c>
      <c r="K43" s="16">
        <v>0.0621</v>
      </c>
      <c r="L43" s="10">
        <v>0.053</v>
      </c>
      <c r="M43" s="53">
        <v>0.648</v>
      </c>
      <c r="N43" s="16">
        <v>0.836</v>
      </c>
      <c r="O43" s="12">
        <v>0.064</v>
      </c>
      <c r="P43" s="10">
        <v>0.044</v>
      </c>
      <c r="Q43" s="57">
        <v>0.0183</v>
      </c>
      <c r="R43" s="12">
        <v>0.095</v>
      </c>
      <c r="S43" s="10">
        <v>0.299</v>
      </c>
      <c r="T43" s="6">
        <v>0.4672</v>
      </c>
      <c r="U43" s="53">
        <v>3.836</v>
      </c>
      <c r="V43" s="10">
        <v>0.0639</v>
      </c>
      <c r="W43" s="16">
        <v>0.212</v>
      </c>
      <c r="X43" s="16">
        <v>0.549</v>
      </c>
      <c r="Y43" s="6">
        <v>0.748</v>
      </c>
      <c r="Z43" s="6">
        <v>0.449</v>
      </c>
      <c r="AA43" s="57">
        <v>0.0164</v>
      </c>
      <c r="AB43" s="6">
        <v>0.449</v>
      </c>
      <c r="AC43" s="10">
        <v>0.372</v>
      </c>
      <c r="AD43" s="16">
        <v>0.1624</v>
      </c>
      <c r="AE43" s="53">
        <v>1.091</v>
      </c>
      <c r="AF43" s="10">
        <v>0.51</v>
      </c>
      <c r="AG43" s="57">
        <v>0.27</v>
      </c>
      <c r="AH43" s="6">
        <v>0.1533</v>
      </c>
      <c r="AI43" s="16">
        <v>0</v>
      </c>
      <c r="AJ43" s="12">
        <v>0.068</v>
      </c>
      <c r="AK43" s="6">
        <v>0.12958</v>
      </c>
      <c r="AL43" s="57">
        <v>0.958</v>
      </c>
      <c r="AM43" s="57">
        <v>0.089</v>
      </c>
      <c r="AN43" s="6">
        <v>0.0584</v>
      </c>
      <c r="AO43" s="12">
        <v>0.062</v>
      </c>
      <c r="AP43" s="10">
        <v>0.0416</v>
      </c>
      <c r="AQ43" s="12">
        <v>0.677</v>
      </c>
      <c r="AR43" s="16">
        <v>0</v>
      </c>
      <c r="AS43" s="6">
        <v>0</v>
      </c>
      <c r="AT43" s="53">
        <f t="shared" si="1"/>
        <v>5.575</v>
      </c>
      <c r="AU43" s="57">
        <f t="shared" si="2"/>
        <v>1.3517</v>
      </c>
      <c r="AV43" s="12">
        <f t="shared" si="3"/>
        <v>1.3252000000000002</v>
      </c>
      <c r="AW43" s="141">
        <f t="shared" si="4"/>
        <v>4.488</v>
      </c>
      <c r="AX43" s="6">
        <f t="shared" si="5"/>
        <v>4.127979999999999</v>
      </c>
      <c r="AY43" s="10">
        <f t="shared" si="6"/>
        <v>2.0055</v>
      </c>
      <c r="AZ43" s="148">
        <f t="shared" si="7"/>
        <v>2.0095</v>
      </c>
      <c r="BA43" s="19">
        <f t="shared" si="8"/>
        <v>20.750880000000006</v>
      </c>
      <c r="BB43" s="25"/>
      <c r="BC43" s="62"/>
      <c r="BD43" s="26"/>
      <c r="BE43" s="27"/>
      <c r="BF43" s="28"/>
      <c r="BG43" s="67"/>
      <c r="BH43" s="83"/>
      <c r="BI43" s="49"/>
    </row>
    <row r="44" spans="3:61" ht="12.75">
      <c r="C44">
        <v>1985</v>
      </c>
      <c r="D44" s="4">
        <v>4.393</v>
      </c>
      <c r="E44" s="6">
        <v>1.314</v>
      </c>
      <c r="F44" s="10">
        <v>0.418</v>
      </c>
      <c r="G44" s="10">
        <v>0.084</v>
      </c>
      <c r="H44" s="12">
        <v>0.1789</v>
      </c>
      <c r="I44" s="16">
        <v>0.235</v>
      </c>
      <c r="J44" s="12">
        <v>0.204</v>
      </c>
      <c r="K44" s="16">
        <v>0.0621</v>
      </c>
      <c r="L44" s="10">
        <v>0.066</v>
      </c>
      <c r="M44" s="53">
        <v>0.661</v>
      </c>
      <c r="N44" s="16">
        <v>0.914</v>
      </c>
      <c r="O44" s="12">
        <v>0.068</v>
      </c>
      <c r="P44" s="10">
        <v>0.044</v>
      </c>
      <c r="Q44" s="57">
        <v>0.0219</v>
      </c>
      <c r="R44" s="12">
        <v>0.104</v>
      </c>
      <c r="S44" s="10">
        <v>0.325</v>
      </c>
      <c r="T44" s="6">
        <v>0.4599</v>
      </c>
      <c r="U44" s="53">
        <v>3.862</v>
      </c>
      <c r="V44" s="10">
        <v>0.0639</v>
      </c>
      <c r="W44" s="16">
        <v>0.228</v>
      </c>
      <c r="X44" s="16">
        <v>0.489</v>
      </c>
      <c r="Y44" s="6">
        <v>0.81</v>
      </c>
      <c r="Z44" s="6">
        <v>0.5165</v>
      </c>
      <c r="AA44" s="57">
        <v>0.0153</v>
      </c>
      <c r="AB44" s="6">
        <v>0.4106</v>
      </c>
      <c r="AC44" s="10">
        <v>0.387</v>
      </c>
      <c r="AD44" s="16">
        <v>0.1624</v>
      </c>
      <c r="AE44" s="53">
        <v>1.062</v>
      </c>
      <c r="AF44" s="10">
        <v>0.55</v>
      </c>
      <c r="AG44" s="57">
        <v>0.3</v>
      </c>
      <c r="AH44" s="6">
        <v>0.1825</v>
      </c>
      <c r="AI44" s="16">
        <v>0</v>
      </c>
      <c r="AJ44" s="12">
        <v>0.069</v>
      </c>
      <c r="AK44" s="6">
        <v>0.11498</v>
      </c>
      <c r="AL44" s="57">
        <v>0.975</v>
      </c>
      <c r="AM44" s="57">
        <v>0.084</v>
      </c>
      <c r="AN44" s="6">
        <v>0.0584</v>
      </c>
      <c r="AO44" s="12">
        <v>0.064</v>
      </c>
      <c r="AP44" s="10">
        <v>0.042</v>
      </c>
      <c r="AQ44" s="12">
        <v>0.637</v>
      </c>
      <c r="AR44" s="16">
        <v>0</v>
      </c>
      <c r="AS44" s="6">
        <v>0</v>
      </c>
      <c r="AT44" s="53">
        <f t="shared" si="1"/>
        <v>5.585</v>
      </c>
      <c r="AU44" s="57">
        <f t="shared" si="2"/>
        <v>1.3962</v>
      </c>
      <c r="AV44" s="12">
        <f t="shared" si="3"/>
        <v>1.3249</v>
      </c>
      <c r="AW44" s="141">
        <f t="shared" si="4"/>
        <v>4.393</v>
      </c>
      <c r="AX44" s="6">
        <f t="shared" si="5"/>
        <v>3.8668799999999997</v>
      </c>
      <c r="AY44" s="10">
        <f t="shared" si="6"/>
        <v>2.1079</v>
      </c>
      <c r="AZ44" s="148">
        <f t="shared" si="7"/>
        <v>2.0905</v>
      </c>
      <c r="BA44" s="19">
        <f t="shared" si="8"/>
        <v>20.636380000000006</v>
      </c>
      <c r="BB44" s="25"/>
      <c r="BC44" s="62"/>
      <c r="BD44" s="26"/>
      <c r="BE44" s="27"/>
      <c r="BF44" s="28"/>
      <c r="BG44" s="67"/>
      <c r="BH44" s="83"/>
      <c r="BI44" s="49"/>
    </row>
    <row r="45" spans="3:61" ht="12.75">
      <c r="C45">
        <v>1986</v>
      </c>
      <c r="D45" s="4">
        <v>4.539</v>
      </c>
      <c r="E45" s="6">
        <v>1.9017</v>
      </c>
      <c r="F45" s="10">
        <v>0.436</v>
      </c>
      <c r="G45" s="10">
        <v>0.102</v>
      </c>
      <c r="H45" s="12">
        <v>0.1697</v>
      </c>
      <c r="I45" s="16">
        <v>0.212</v>
      </c>
      <c r="J45" s="12">
        <v>0.215</v>
      </c>
      <c r="K45" s="16">
        <v>0.0602</v>
      </c>
      <c r="L45" s="10">
        <v>0.064</v>
      </c>
      <c r="M45" s="53">
        <v>0.659</v>
      </c>
      <c r="N45" s="16">
        <v>0.956</v>
      </c>
      <c r="O45" s="12">
        <v>0.111</v>
      </c>
      <c r="P45" s="10">
        <v>0.044</v>
      </c>
      <c r="Q45" s="57">
        <v>0.027</v>
      </c>
      <c r="R45" s="12">
        <v>0.11</v>
      </c>
      <c r="S45" s="10">
        <v>0.296</v>
      </c>
      <c r="T45" s="6">
        <v>0.58218</v>
      </c>
      <c r="U45" s="53">
        <v>3.734</v>
      </c>
      <c r="V45" s="10">
        <v>0.0602</v>
      </c>
      <c r="W45" s="16">
        <v>0.241</v>
      </c>
      <c r="X45" s="16">
        <v>0.522</v>
      </c>
      <c r="Y45" s="6">
        <v>0.752</v>
      </c>
      <c r="Z45" s="6">
        <v>0.6917</v>
      </c>
      <c r="AA45" s="57">
        <v>0.0183</v>
      </c>
      <c r="AB45" s="6">
        <v>0.4982</v>
      </c>
      <c r="AC45" s="10">
        <v>0.389</v>
      </c>
      <c r="AD45" s="16">
        <v>0.1862</v>
      </c>
      <c r="AE45" s="53">
        <v>1.007</v>
      </c>
      <c r="AF45" s="10">
        <v>0.53</v>
      </c>
      <c r="AG45" s="57">
        <v>0.33</v>
      </c>
      <c r="AH45" s="6">
        <v>0.20623</v>
      </c>
      <c r="AI45" s="16">
        <v>0</v>
      </c>
      <c r="AJ45" s="12">
        <v>0.066</v>
      </c>
      <c r="AK45" s="6">
        <v>0.12958</v>
      </c>
      <c r="AL45" s="57">
        <v>0.973</v>
      </c>
      <c r="AM45" s="57">
        <v>0.08</v>
      </c>
      <c r="AN45" s="6">
        <v>0.073</v>
      </c>
      <c r="AO45" s="12">
        <v>0.062</v>
      </c>
      <c r="AP45" s="10">
        <v>0.0402</v>
      </c>
      <c r="AQ45" s="12">
        <v>0.688</v>
      </c>
      <c r="AR45" s="16">
        <v>0</v>
      </c>
      <c r="AS45" s="6">
        <v>0.00365</v>
      </c>
      <c r="AT45" s="53">
        <f t="shared" si="1"/>
        <v>5.3999999999999995</v>
      </c>
      <c r="AU45" s="57">
        <f t="shared" si="2"/>
        <v>1.4283000000000001</v>
      </c>
      <c r="AV45" s="12">
        <f t="shared" si="3"/>
        <v>1.4217000000000002</v>
      </c>
      <c r="AW45" s="141">
        <f t="shared" si="4"/>
        <v>4.539</v>
      </c>
      <c r="AX45" s="6">
        <f t="shared" si="5"/>
        <v>4.83824</v>
      </c>
      <c r="AY45" s="10">
        <f t="shared" si="6"/>
        <v>2.0814000000000004</v>
      </c>
      <c r="AZ45" s="148">
        <f t="shared" si="7"/>
        <v>2.1774</v>
      </c>
      <c r="BA45" s="19">
        <f t="shared" si="8"/>
        <v>21.766039999999997</v>
      </c>
      <c r="BB45" s="25"/>
      <c r="BC45" s="62"/>
      <c r="BD45" s="26"/>
      <c r="BE45" s="27"/>
      <c r="BF45" s="28"/>
      <c r="BG45" s="67"/>
      <c r="BH45" s="83"/>
      <c r="BI45" s="49"/>
    </row>
    <row r="46" spans="3:61" ht="12.75">
      <c r="C46">
        <v>1987</v>
      </c>
      <c r="D46" s="4">
        <v>4.619</v>
      </c>
      <c r="E46" s="6">
        <v>1.679</v>
      </c>
      <c r="F46" s="10">
        <v>0.449</v>
      </c>
      <c r="G46" s="10">
        <v>0.13</v>
      </c>
      <c r="H46" s="12">
        <v>0.1679</v>
      </c>
      <c r="I46" s="16">
        <v>0.224</v>
      </c>
      <c r="J46" s="12">
        <v>0.215</v>
      </c>
      <c r="K46" s="16">
        <v>0.0566</v>
      </c>
      <c r="L46" s="10">
        <v>0.06</v>
      </c>
      <c r="M46" s="53">
        <v>0.695</v>
      </c>
      <c r="N46" s="16">
        <v>0.982</v>
      </c>
      <c r="O46" s="12">
        <v>0.142</v>
      </c>
      <c r="P46" s="10">
        <v>0.046</v>
      </c>
      <c r="Q46" s="57">
        <v>0.035</v>
      </c>
      <c r="R46" s="12">
        <v>0.064</v>
      </c>
      <c r="S46" s="10">
        <v>0.334</v>
      </c>
      <c r="T46" s="6">
        <v>0.58583</v>
      </c>
      <c r="U46" s="53">
        <v>3.63</v>
      </c>
      <c r="V46" s="10">
        <v>0.0566</v>
      </c>
      <c r="W46" s="16">
        <v>0.235</v>
      </c>
      <c r="X46" s="16">
        <v>0.518</v>
      </c>
      <c r="Y46" s="6">
        <v>0.85</v>
      </c>
      <c r="Z46" s="6">
        <v>0.8724</v>
      </c>
      <c r="AA46" s="57">
        <v>0.0274</v>
      </c>
      <c r="AB46" s="6">
        <v>0.3906</v>
      </c>
      <c r="AC46" s="10">
        <v>0.367</v>
      </c>
      <c r="AD46" s="16">
        <v>0.1843</v>
      </c>
      <c r="AE46" s="53">
        <v>1.051</v>
      </c>
      <c r="AF46" s="10">
        <v>0.484</v>
      </c>
      <c r="AG46" s="57">
        <v>0.39</v>
      </c>
      <c r="AH46" s="6">
        <v>0.21535</v>
      </c>
      <c r="AI46" s="16">
        <v>0</v>
      </c>
      <c r="AJ46" s="12">
        <v>0.06</v>
      </c>
      <c r="AK46" s="6">
        <v>0.11498</v>
      </c>
      <c r="AL46" s="57">
        <v>0.944</v>
      </c>
      <c r="AM46" s="57">
        <v>0.075</v>
      </c>
      <c r="AN46" s="6">
        <v>0.08395</v>
      </c>
      <c r="AO46" s="12">
        <v>0.057</v>
      </c>
      <c r="AP46" s="10">
        <v>0.0383</v>
      </c>
      <c r="AQ46" s="12">
        <v>0.697</v>
      </c>
      <c r="AR46" s="16">
        <v>0.00183</v>
      </c>
      <c r="AS46" s="6">
        <v>0.009125</v>
      </c>
      <c r="AT46" s="53">
        <f t="shared" si="1"/>
        <v>5.376</v>
      </c>
      <c r="AU46" s="57">
        <f t="shared" si="2"/>
        <v>1.4713999999999998</v>
      </c>
      <c r="AV46" s="12">
        <f t="shared" si="3"/>
        <v>1.4029</v>
      </c>
      <c r="AW46" s="141">
        <f t="shared" si="4"/>
        <v>4.619</v>
      </c>
      <c r="AX46" s="6">
        <f t="shared" si="5"/>
        <v>4.801234999999999</v>
      </c>
      <c r="AY46" s="10">
        <f t="shared" si="6"/>
        <v>2.0849</v>
      </c>
      <c r="AZ46" s="148">
        <f t="shared" si="7"/>
        <v>2.20173</v>
      </c>
      <c r="BA46" s="19">
        <f t="shared" si="8"/>
        <v>21.837165</v>
      </c>
      <c r="BB46" s="25"/>
      <c r="BC46" s="62"/>
      <c r="BD46" s="26"/>
      <c r="BE46" s="27"/>
      <c r="BF46" s="28"/>
      <c r="BG46" s="67"/>
      <c r="BH46" s="83"/>
      <c r="BI46" s="49"/>
    </row>
    <row r="47" spans="3:61" ht="12.75">
      <c r="C47">
        <v>1988</v>
      </c>
      <c r="D47" s="4">
        <v>4.597</v>
      </c>
      <c r="E47" s="6">
        <v>2.0878</v>
      </c>
      <c r="F47" s="10">
        <v>0.456</v>
      </c>
      <c r="G47" s="10">
        <v>0.164</v>
      </c>
      <c r="H47" s="12">
        <v>0.1752</v>
      </c>
      <c r="I47" s="16">
        <v>0.214</v>
      </c>
      <c r="J47" s="12">
        <v>0.21</v>
      </c>
      <c r="K47" s="16">
        <v>0.0548</v>
      </c>
      <c r="L47" s="10">
        <v>0.06</v>
      </c>
      <c r="M47" s="53">
        <v>0.73</v>
      </c>
      <c r="N47" s="16">
        <v>1</v>
      </c>
      <c r="O47" s="12">
        <v>0.139</v>
      </c>
      <c r="P47" s="10">
        <v>0.051</v>
      </c>
      <c r="Q47" s="57">
        <v>0.037</v>
      </c>
      <c r="R47" s="12">
        <v>0.113</v>
      </c>
      <c r="S47" s="10">
        <v>0.319</v>
      </c>
      <c r="T47" s="6">
        <v>0.5913</v>
      </c>
      <c r="U47" s="53">
        <v>3.564</v>
      </c>
      <c r="V47" s="10">
        <v>0.0639</v>
      </c>
      <c r="W47" s="16">
        <v>0.248</v>
      </c>
      <c r="X47" s="16">
        <v>0.502</v>
      </c>
      <c r="Y47" s="6">
        <v>0.852</v>
      </c>
      <c r="Z47" s="6">
        <v>1.0129</v>
      </c>
      <c r="AA47" s="57">
        <v>0.0347</v>
      </c>
      <c r="AB47" s="6">
        <v>0.5439</v>
      </c>
      <c r="AC47" s="10">
        <v>0.387</v>
      </c>
      <c r="AD47" s="16">
        <v>0.2008</v>
      </c>
      <c r="AE47" s="53">
        <v>1.049</v>
      </c>
      <c r="AF47" s="10">
        <v>0.527</v>
      </c>
      <c r="AG47" s="57">
        <v>0.44</v>
      </c>
      <c r="AH47" s="6">
        <v>0.22813</v>
      </c>
      <c r="AI47" s="16">
        <v>0</v>
      </c>
      <c r="AJ47" s="12">
        <v>0.051</v>
      </c>
      <c r="AK47" s="6">
        <v>0.1314</v>
      </c>
      <c r="AL47" s="57">
        <v>0.872</v>
      </c>
      <c r="AM47" s="57">
        <v>0.073</v>
      </c>
      <c r="AN47" s="6">
        <v>0.09855</v>
      </c>
      <c r="AO47" s="12">
        <v>0.055</v>
      </c>
      <c r="AP47" s="10">
        <v>0.0383</v>
      </c>
      <c r="AQ47" s="12">
        <v>0.73</v>
      </c>
      <c r="AR47" s="16">
        <v>0.00548</v>
      </c>
      <c r="AS47" s="6">
        <v>0.06205</v>
      </c>
      <c r="AT47" s="53">
        <f t="shared" si="1"/>
        <v>5.343</v>
      </c>
      <c r="AU47" s="57">
        <f t="shared" si="2"/>
        <v>1.4567</v>
      </c>
      <c r="AV47" s="12">
        <f t="shared" si="3"/>
        <v>1.4732</v>
      </c>
      <c r="AW47" s="141">
        <f t="shared" si="4"/>
        <v>4.597</v>
      </c>
      <c r="AX47" s="6">
        <f t="shared" si="5"/>
        <v>5.60803</v>
      </c>
      <c r="AY47" s="10">
        <f t="shared" si="6"/>
        <v>2.1822</v>
      </c>
      <c r="AZ47" s="148">
        <f t="shared" si="7"/>
        <v>2.2250799999999997</v>
      </c>
      <c r="BA47" s="19">
        <f t="shared" si="8"/>
        <v>22.76921</v>
      </c>
      <c r="BB47" s="25"/>
      <c r="BC47" s="62"/>
      <c r="BD47" s="26"/>
      <c r="BE47" s="27"/>
      <c r="BF47" s="28"/>
      <c r="BG47" s="67"/>
      <c r="BH47" s="83"/>
      <c r="BI47" s="49"/>
    </row>
    <row r="48" spans="3:61" ht="12.75">
      <c r="C48">
        <v>1989</v>
      </c>
      <c r="D48" s="4">
        <v>4.49</v>
      </c>
      <c r="E48" s="6">
        <v>2.0568</v>
      </c>
      <c r="F48" s="10">
        <v>0.465</v>
      </c>
      <c r="G48" s="10">
        <v>0.168</v>
      </c>
      <c r="H48" s="12">
        <v>0.1789</v>
      </c>
      <c r="I48" s="16">
        <v>0.203</v>
      </c>
      <c r="J48" s="12">
        <v>0.224</v>
      </c>
      <c r="K48" s="16">
        <v>0.0548</v>
      </c>
      <c r="L48" s="10">
        <v>0.058</v>
      </c>
      <c r="M48" s="53">
        <v>0.715</v>
      </c>
      <c r="N48" s="16">
        <v>1.007</v>
      </c>
      <c r="O48" s="12">
        <v>0.148</v>
      </c>
      <c r="P48" s="10">
        <v>0.058</v>
      </c>
      <c r="Q48" s="57">
        <v>0.042</v>
      </c>
      <c r="R48" s="12">
        <v>0.104</v>
      </c>
      <c r="S48" s="10">
        <v>0.323</v>
      </c>
      <c r="T48" s="6">
        <v>0.73913</v>
      </c>
      <c r="U48" s="53">
        <v>3.343</v>
      </c>
      <c r="V48" s="10">
        <v>0.0748</v>
      </c>
      <c r="W48" s="16">
        <v>0.266</v>
      </c>
      <c r="X48" s="16">
        <v>0.54</v>
      </c>
      <c r="Y48" s="6">
        <v>1.048</v>
      </c>
      <c r="Z48" s="6">
        <v>1.0366</v>
      </c>
      <c r="AA48" s="57">
        <v>0.0329</v>
      </c>
      <c r="AB48" s="6">
        <v>0.5804</v>
      </c>
      <c r="AC48" s="10">
        <v>0.425</v>
      </c>
      <c r="AD48" s="16">
        <v>0.219</v>
      </c>
      <c r="AE48" s="53">
        <v>1.057</v>
      </c>
      <c r="AF48" s="10">
        <v>0.626</v>
      </c>
      <c r="AG48" s="57">
        <v>0.58</v>
      </c>
      <c r="AH48" s="6">
        <v>0.23725</v>
      </c>
      <c r="AI48" s="16">
        <v>0</v>
      </c>
      <c r="AJ48" s="12">
        <v>0.047</v>
      </c>
      <c r="AK48" s="6">
        <v>0.14783</v>
      </c>
      <c r="AL48" s="57">
        <v>0.703</v>
      </c>
      <c r="AM48" s="57">
        <v>0.071</v>
      </c>
      <c r="AN48" s="6">
        <v>0.1241</v>
      </c>
      <c r="AO48" s="12">
        <v>0.055</v>
      </c>
      <c r="AP48" s="10">
        <v>0.0383</v>
      </c>
      <c r="AQ48" s="12">
        <v>0.734</v>
      </c>
      <c r="AR48" s="16">
        <v>0.01095</v>
      </c>
      <c r="AS48" s="6">
        <v>0.0657</v>
      </c>
      <c r="AT48" s="53">
        <f t="shared" si="1"/>
        <v>5.115</v>
      </c>
      <c r="AU48" s="57">
        <f t="shared" si="2"/>
        <v>1.4288999999999998</v>
      </c>
      <c r="AV48" s="12">
        <f t="shared" si="3"/>
        <v>1.4909000000000001</v>
      </c>
      <c r="AW48" s="141">
        <f t="shared" si="4"/>
        <v>4.49</v>
      </c>
      <c r="AX48" s="6">
        <f t="shared" si="5"/>
        <v>6.035810000000001</v>
      </c>
      <c r="AY48" s="10">
        <f t="shared" si="6"/>
        <v>2.3501000000000003</v>
      </c>
      <c r="AZ48" s="148">
        <f t="shared" si="7"/>
        <v>2.30075</v>
      </c>
      <c r="BA48" s="19">
        <f t="shared" si="8"/>
        <v>23.097459999999998</v>
      </c>
      <c r="BB48" s="25"/>
      <c r="BC48" s="62"/>
      <c r="BD48" s="26"/>
      <c r="BE48" s="27"/>
      <c r="BF48" s="28"/>
      <c r="BG48" s="67"/>
      <c r="BH48" s="83"/>
      <c r="BI48" s="49"/>
    </row>
    <row r="49" spans="3:61" ht="12.75">
      <c r="C49">
        <v>1990</v>
      </c>
      <c r="D49" s="4">
        <v>4.221</v>
      </c>
      <c r="E49" s="6">
        <v>2.5933</v>
      </c>
      <c r="F49" s="10">
        <v>0.491</v>
      </c>
      <c r="G49" s="10">
        <v>0.175</v>
      </c>
      <c r="H49" s="12">
        <v>0.188</v>
      </c>
      <c r="I49" s="16">
        <v>0.234</v>
      </c>
      <c r="J49" s="12">
        <v>0.237</v>
      </c>
      <c r="K49" s="16">
        <v>0.0548</v>
      </c>
      <c r="L49" s="10">
        <v>0.057</v>
      </c>
      <c r="M49" s="53">
        <v>0.717</v>
      </c>
      <c r="N49" s="16">
        <v>1.013</v>
      </c>
      <c r="O49" s="12">
        <v>0.162</v>
      </c>
      <c r="P49" s="10">
        <v>0.058</v>
      </c>
      <c r="Q49" s="57">
        <v>0.046</v>
      </c>
      <c r="R49" s="12">
        <v>0.106</v>
      </c>
      <c r="S49" s="10">
        <v>0.33</v>
      </c>
      <c r="T49" s="6">
        <v>0.83403</v>
      </c>
      <c r="U49" s="53">
        <v>3.254</v>
      </c>
      <c r="V49" s="10">
        <v>0.0986</v>
      </c>
      <c r="W49" s="16">
        <v>0.266</v>
      </c>
      <c r="X49" s="16">
        <v>0.562</v>
      </c>
      <c r="Y49" s="6">
        <v>1.188</v>
      </c>
      <c r="Z49" s="6">
        <v>0.7866</v>
      </c>
      <c r="AA49" s="57">
        <v>0.0329</v>
      </c>
      <c r="AB49" s="6">
        <v>0.6114</v>
      </c>
      <c r="AC49" s="10">
        <v>0.522</v>
      </c>
      <c r="AD49" s="16">
        <v>0.2318</v>
      </c>
      <c r="AE49" s="53">
        <v>1.086</v>
      </c>
      <c r="AF49" s="10">
        <v>0.661</v>
      </c>
      <c r="AG49" s="57">
        <v>0.64</v>
      </c>
      <c r="AH49" s="6">
        <v>0.25368</v>
      </c>
      <c r="AI49" s="16">
        <v>0</v>
      </c>
      <c r="AJ49" s="12">
        <v>0.047</v>
      </c>
      <c r="AK49" s="6">
        <v>0.15878</v>
      </c>
      <c r="AL49" s="57">
        <v>0.699</v>
      </c>
      <c r="AM49" s="57">
        <v>0.06</v>
      </c>
      <c r="AN49" s="6">
        <v>0.14783</v>
      </c>
      <c r="AO49" s="12">
        <v>0.055</v>
      </c>
      <c r="AP49" s="10">
        <v>0.0347</v>
      </c>
      <c r="AQ49" s="12">
        <v>0.819</v>
      </c>
      <c r="AR49" s="16">
        <v>0.02008</v>
      </c>
      <c r="AS49" s="6">
        <v>0.0657</v>
      </c>
      <c r="AT49" s="53">
        <f t="shared" si="1"/>
        <v>5.057</v>
      </c>
      <c r="AU49" s="57">
        <f t="shared" si="2"/>
        <v>1.4779</v>
      </c>
      <c r="AV49" s="12">
        <f t="shared" si="3"/>
        <v>1.614</v>
      </c>
      <c r="AW49" s="141">
        <f t="shared" si="4"/>
        <v>4.221</v>
      </c>
      <c r="AX49" s="6">
        <f t="shared" si="5"/>
        <v>6.63932</v>
      </c>
      <c r="AY49" s="10">
        <f t="shared" si="6"/>
        <v>2.5333</v>
      </c>
      <c r="AZ49" s="148">
        <f t="shared" si="7"/>
        <v>2.3816800000000002</v>
      </c>
      <c r="BA49" s="19">
        <f t="shared" si="8"/>
        <v>23.818199999999997</v>
      </c>
      <c r="BB49" s="25"/>
      <c r="BC49" s="62"/>
      <c r="BD49" s="26"/>
      <c r="BE49" s="27"/>
      <c r="BF49" s="28"/>
      <c r="BG49" s="67"/>
      <c r="BH49" s="83"/>
      <c r="BI49" s="49"/>
    </row>
    <row r="50" spans="3:61" ht="12.75">
      <c r="C50">
        <v>1991</v>
      </c>
      <c r="D50" s="4">
        <v>3.823</v>
      </c>
      <c r="E50" s="6">
        <v>3.2193</v>
      </c>
      <c r="F50" s="10">
        <v>0.491</v>
      </c>
      <c r="G50" s="10">
        <v>0.183</v>
      </c>
      <c r="H50" s="12">
        <v>0.1916</v>
      </c>
      <c r="I50" s="16">
        <v>0.221</v>
      </c>
      <c r="J50" s="12">
        <v>0.235</v>
      </c>
      <c r="K50" s="16">
        <v>0.0602</v>
      </c>
      <c r="L50" s="10">
        <v>0.053</v>
      </c>
      <c r="M50" s="53">
        <v>0.723</v>
      </c>
      <c r="N50" s="16">
        <v>1.033</v>
      </c>
      <c r="O50" s="12">
        <v>0.157</v>
      </c>
      <c r="P50" s="10">
        <v>0.058</v>
      </c>
      <c r="Q50" s="57">
        <v>0.053</v>
      </c>
      <c r="R50" s="12">
        <v>0.111</v>
      </c>
      <c r="S50" s="10">
        <v>0.329</v>
      </c>
      <c r="T50" s="6">
        <v>0.9636</v>
      </c>
      <c r="U50" s="53">
        <v>3.312</v>
      </c>
      <c r="V50" s="10">
        <v>0.1077</v>
      </c>
      <c r="W50" s="16">
        <v>0.256</v>
      </c>
      <c r="X50" s="16">
        <v>0.61</v>
      </c>
      <c r="Y50" s="6">
        <v>1.278</v>
      </c>
      <c r="Z50" s="6">
        <v>0.1022</v>
      </c>
      <c r="AA50" s="57">
        <v>0.031</v>
      </c>
      <c r="AB50" s="6">
        <v>0.6424</v>
      </c>
      <c r="AC50" s="10">
        <v>0.562</v>
      </c>
      <c r="AD50" s="16">
        <v>0.2409</v>
      </c>
      <c r="AE50" s="53">
        <v>1.141</v>
      </c>
      <c r="AF50" s="10">
        <v>0.69</v>
      </c>
      <c r="AG50" s="57">
        <v>0.72</v>
      </c>
      <c r="AH50" s="6">
        <v>0.26098</v>
      </c>
      <c r="AI50" s="16">
        <v>0</v>
      </c>
      <c r="AJ50" s="12">
        <v>0.042</v>
      </c>
      <c r="AK50" s="6">
        <v>0.1533</v>
      </c>
      <c r="AL50" s="57">
        <v>0.699</v>
      </c>
      <c r="AM50" s="57">
        <v>0.053</v>
      </c>
      <c r="AN50" s="6">
        <v>0.17155</v>
      </c>
      <c r="AO50" s="12">
        <v>0.055</v>
      </c>
      <c r="AP50" s="10">
        <v>0.0402</v>
      </c>
      <c r="AQ50" s="12">
        <v>0.913</v>
      </c>
      <c r="AR50" s="16">
        <v>0.0292</v>
      </c>
      <c r="AS50" s="6">
        <v>0.071175</v>
      </c>
      <c r="AT50" s="53">
        <f t="shared" si="1"/>
        <v>5.176</v>
      </c>
      <c r="AU50" s="57">
        <f t="shared" si="2"/>
        <v>1.5559999999999998</v>
      </c>
      <c r="AV50" s="12">
        <f t="shared" si="3"/>
        <v>1.7046</v>
      </c>
      <c r="AW50" s="141">
        <f t="shared" si="4"/>
        <v>3.823</v>
      </c>
      <c r="AX50" s="6">
        <f t="shared" si="5"/>
        <v>6.8625050000000005</v>
      </c>
      <c r="AY50" s="10">
        <f t="shared" si="6"/>
        <v>2.6119</v>
      </c>
      <c r="AZ50" s="148">
        <f t="shared" si="7"/>
        <v>2.4503</v>
      </c>
      <c r="BA50" s="19">
        <f t="shared" si="8"/>
        <v>24.086305000000003</v>
      </c>
      <c r="BB50" s="25"/>
      <c r="BC50" s="62"/>
      <c r="BD50" s="26"/>
      <c r="BE50" s="27"/>
      <c r="BF50" s="28"/>
      <c r="BG50" s="67"/>
      <c r="BH50" s="83"/>
      <c r="BI50" s="49"/>
    </row>
    <row r="51" spans="3:61" ht="12.75">
      <c r="C51">
        <v>1992</v>
      </c>
      <c r="D51" s="4">
        <v>3.34</v>
      </c>
      <c r="E51" s="6">
        <v>3.3215</v>
      </c>
      <c r="F51" s="10">
        <v>0.482</v>
      </c>
      <c r="G51" s="10">
        <v>0.195</v>
      </c>
      <c r="H51" s="12">
        <v>0.2135</v>
      </c>
      <c r="I51" s="16">
        <v>0.219</v>
      </c>
      <c r="J51" s="12">
        <v>0.235</v>
      </c>
      <c r="K51" s="16">
        <v>0.0657</v>
      </c>
      <c r="L51" s="10">
        <v>0.049</v>
      </c>
      <c r="M51" s="53">
        <v>0.752</v>
      </c>
      <c r="N51" s="16">
        <v>1.037</v>
      </c>
      <c r="O51" s="12">
        <v>0.161</v>
      </c>
      <c r="P51" s="10">
        <v>0.064</v>
      </c>
      <c r="Q51" s="57">
        <v>0.058</v>
      </c>
      <c r="R51" s="12">
        <v>0.12</v>
      </c>
      <c r="S51" s="10">
        <v>0.332</v>
      </c>
      <c r="T51" s="6">
        <v>0.91615</v>
      </c>
      <c r="U51" s="53">
        <v>3.238</v>
      </c>
      <c r="V51" s="10">
        <v>0.1059</v>
      </c>
      <c r="W51" s="16">
        <v>0.234</v>
      </c>
      <c r="X51" s="16">
        <v>0.577</v>
      </c>
      <c r="Y51" s="6">
        <v>1.287</v>
      </c>
      <c r="Z51" s="6">
        <v>0.1916</v>
      </c>
      <c r="AA51" s="57">
        <v>0.031</v>
      </c>
      <c r="AB51" s="6">
        <v>0.6734</v>
      </c>
      <c r="AC51" s="10">
        <v>0.538</v>
      </c>
      <c r="AD51" s="16">
        <v>0.2446</v>
      </c>
      <c r="AE51" s="53">
        <v>1.139</v>
      </c>
      <c r="AF51" s="10">
        <v>0.712</v>
      </c>
      <c r="AG51" s="57">
        <v>0.83</v>
      </c>
      <c r="AH51" s="6">
        <v>0.27375</v>
      </c>
      <c r="AI51" s="16">
        <v>0.02008</v>
      </c>
      <c r="AJ51" s="12">
        <v>0.042</v>
      </c>
      <c r="AK51" s="6">
        <v>0.18068</v>
      </c>
      <c r="AL51" s="57">
        <v>0.7209</v>
      </c>
      <c r="AM51" s="57">
        <v>0.051</v>
      </c>
      <c r="AN51" s="6">
        <v>0.1898</v>
      </c>
      <c r="AO51" s="12">
        <v>0.053</v>
      </c>
      <c r="AP51" s="10">
        <v>0.0402</v>
      </c>
      <c r="AQ51" s="12">
        <v>0.913</v>
      </c>
      <c r="AR51" s="16">
        <v>0.04015</v>
      </c>
      <c r="AS51" s="6">
        <v>0.067525</v>
      </c>
      <c r="AT51" s="53">
        <f t="shared" si="1"/>
        <v>5.1290000000000004</v>
      </c>
      <c r="AU51" s="57">
        <f t="shared" si="2"/>
        <v>1.6908999999999998</v>
      </c>
      <c r="AV51" s="12">
        <f t="shared" si="3"/>
        <v>1.7375</v>
      </c>
      <c r="AW51" s="141">
        <f t="shared" si="4"/>
        <v>3.34</v>
      </c>
      <c r="AX51" s="6">
        <f t="shared" si="5"/>
        <v>7.101405</v>
      </c>
      <c r="AY51" s="10">
        <f t="shared" si="6"/>
        <v>2.6121000000000003</v>
      </c>
      <c r="AZ51" s="148">
        <f t="shared" si="7"/>
        <v>2.43753</v>
      </c>
      <c r="BA51" s="19">
        <f t="shared" si="8"/>
        <v>23.954434999999997</v>
      </c>
      <c r="BB51" s="25"/>
      <c r="BC51" s="62"/>
      <c r="BD51" s="26"/>
      <c r="BE51" s="27"/>
      <c r="BF51" s="28"/>
      <c r="BG51" s="67"/>
      <c r="BH51" s="83"/>
      <c r="BI51" s="49"/>
    </row>
    <row r="52" spans="3:61" ht="12.75">
      <c r="C52">
        <v>1993</v>
      </c>
      <c r="D52" s="4">
        <v>2.993</v>
      </c>
      <c r="E52" s="6">
        <v>3.2704</v>
      </c>
      <c r="F52" s="10">
        <v>0.484</v>
      </c>
      <c r="G52" s="10">
        <v>0.184</v>
      </c>
      <c r="H52" s="12">
        <v>0.23</v>
      </c>
      <c r="I52" s="16">
        <v>0.206</v>
      </c>
      <c r="J52" s="12">
        <v>0.239</v>
      </c>
      <c r="K52" s="16">
        <v>0.0639</v>
      </c>
      <c r="L52" s="10">
        <v>0.047</v>
      </c>
      <c r="M52" s="53">
        <v>0.798</v>
      </c>
      <c r="N52" s="16">
        <v>1.055</v>
      </c>
      <c r="O52" s="12">
        <v>0.168</v>
      </c>
      <c r="P52" s="10">
        <v>0.069</v>
      </c>
      <c r="Q52" s="57">
        <v>0.062</v>
      </c>
      <c r="R52" s="12">
        <v>0.13</v>
      </c>
      <c r="S52" s="10">
        <v>0.345</v>
      </c>
      <c r="T52" s="6">
        <v>0.89243</v>
      </c>
      <c r="U52" s="53">
        <v>3.134</v>
      </c>
      <c r="V52" s="10">
        <v>0.1113</v>
      </c>
      <c r="W52" s="16">
        <v>0.226</v>
      </c>
      <c r="X52" s="16">
        <v>0.58</v>
      </c>
      <c r="Y52" s="6">
        <v>1.345</v>
      </c>
      <c r="Z52" s="6">
        <v>0.1697</v>
      </c>
      <c r="AA52" s="57">
        <v>0.0329</v>
      </c>
      <c r="AB52" s="6">
        <v>0.7045</v>
      </c>
      <c r="AC52" s="10">
        <v>0.511</v>
      </c>
      <c r="AD52" s="16">
        <v>0.2409</v>
      </c>
      <c r="AE52" s="53">
        <v>1.143</v>
      </c>
      <c r="AF52" s="10">
        <v>0.725</v>
      </c>
      <c r="AG52" s="57">
        <v>0.89</v>
      </c>
      <c r="AH52" s="6">
        <v>0.28653</v>
      </c>
      <c r="AI52" s="16">
        <v>0.04563</v>
      </c>
      <c r="AJ52" s="12">
        <v>0.046</v>
      </c>
      <c r="AK52" s="6">
        <v>0.1679</v>
      </c>
      <c r="AL52" s="57">
        <v>0.772</v>
      </c>
      <c r="AM52" s="57">
        <v>0.051</v>
      </c>
      <c r="AN52" s="6">
        <v>0.20805</v>
      </c>
      <c r="AO52" s="12">
        <v>0.049</v>
      </c>
      <c r="AP52" s="10">
        <v>0.0365</v>
      </c>
      <c r="AQ52" s="12">
        <v>0.945</v>
      </c>
      <c r="AR52" s="16">
        <v>0.04563</v>
      </c>
      <c r="AS52" s="6">
        <v>0.07665</v>
      </c>
      <c r="AT52" s="53">
        <f t="shared" si="1"/>
        <v>5.075</v>
      </c>
      <c r="AU52" s="57">
        <f t="shared" si="2"/>
        <v>1.8078999999999998</v>
      </c>
      <c r="AV52" s="12">
        <f t="shared" si="3"/>
        <v>1.807</v>
      </c>
      <c r="AW52" s="141">
        <f t="shared" si="4"/>
        <v>2.993</v>
      </c>
      <c r="AX52" s="6">
        <f t="shared" si="5"/>
        <v>7.12116</v>
      </c>
      <c r="AY52" s="10">
        <f t="shared" si="6"/>
        <v>2.5968000000000004</v>
      </c>
      <c r="AZ52" s="148">
        <f t="shared" si="7"/>
        <v>2.46306</v>
      </c>
      <c r="BA52" s="19">
        <f t="shared" si="8"/>
        <v>23.779919999999997</v>
      </c>
      <c r="BB52" s="25"/>
      <c r="BC52" s="62"/>
      <c r="BD52" s="26"/>
      <c r="BE52" s="27"/>
      <c r="BF52" s="28"/>
      <c r="BG52" s="67"/>
      <c r="BH52" s="83"/>
      <c r="BI52" s="49"/>
    </row>
    <row r="53" spans="3:61" ht="12.75">
      <c r="C53">
        <v>1994</v>
      </c>
      <c r="D53" s="4">
        <v>2.699</v>
      </c>
      <c r="E53" s="6">
        <v>3.2394</v>
      </c>
      <c r="F53" s="10">
        <v>0.478</v>
      </c>
      <c r="G53" s="10">
        <v>0.193</v>
      </c>
      <c r="H53" s="12">
        <v>0.2537</v>
      </c>
      <c r="I53" s="16">
        <v>0.223</v>
      </c>
      <c r="J53" s="12">
        <v>0.248</v>
      </c>
      <c r="K53" s="16">
        <v>0.0657</v>
      </c>
      <c r="L53" s="10">
        <v>0.042</v>
      </c>
      <c r="M53" s="53">
        <v>0.83</v>
      </c>
      <c r="N53" s="16">
        <v>1.069</v>
      </c>
      <c r="O53" s="12">
        <v>0.168</v>
      </c>
      <c r="P53" s="10">
        <v>0.071</v>
      </c>
      <c r="Q53" s="57">
        <v>0.069</v>
      </c>
      <c r="R53" s="12">
        <v>0.142</v>
      </c>
      <c r="S53" s="10">
        <v>0.339</v>
      </c>
      <c r="T53" s="6">
        <v>0.9052</v>
      </c>
      <c r="U53" s="53">
        <v>3.062</v>
      </c>
      <c r="V53" s="10">
        <v>0.1223</v>
      </c>
      <c r="W53" s="16">
        <v>0.257</v>
      </c>
      <c r="X53" s="16">
        <v>0.58</v>
      </c>
      <c r="Y53" s="6">
        <v>1.347</v>
      </c>
      <c r="Z53" s="6">
        <v>0.1898</v>
      </c>
      <c r="AA53" s="57">
        <v>0.0347</v>
      </c>
      <c r="AB53" s="6">
        <v>0.7647</v>
      </c>
      <c r="AC53" s="10">
        <v>0.522</v>
      </c>
      <c r="AD53" s="16">
        <v>0.2464</v>
      </c>
      <c r="AE53" s="53">
        <v>1.146</v>
      </c>
      <c r="AF53" s="10">
        <v>0.726</v>
      </c>
      <c r="AG53" s="57">
        <v>1.01</v>
      </c>
      <c r="AH53" s="6">
        <v>0.29748</v>
      </c>
      <c r="AI53" s="16">
        <v>0.0438</v>
      </c>
      <c r="AJ53" s="12">
        <v>0.047</v>
      </c>
      <c r="AK53" s="6">
        <v>0.16425</v>
      </c>
      <c r="AL53" s="57">
        <v>0.9782</v>
      </c>
      <c r="AM53" s="57">
        <v>0.051</v>
      </c>
      <c r="AN53" s="6">
        <v>0.20805</v>
      </c>
      <c r="AO53" s="12">
        <v>0.051</v>
      </c>
      <c r="AP53" s="10">
        <v>0.0347</v>
      </c>
      <c r="AQ53" s="12">
        <v>1.004</v>
      </c>
      <c r="AR53" s="16">
        <v>0.0511</v>
      </c>
      <c r="AS53" s="6">
        <v>0.125925</v>
      </c>
      <c r="AT53" s="53">
        <f t="shared" si="1"/>
        <v>5.038</v>
      </c>
      <c r="AU53" s="57">
        <f t="shared" si="2"/>
        <v>2.1429</v>
      </c>
      <c r="AV53" s="12">
        <f t="shared" si="3"/>
        <v>1.9136999999999997</v>
      </c>
      <c r="AW53" s="141">
        <f t="shared" si="4"/>
        <v>2.699</v>
      </c>
      <c r="AX53" s="6">
        <f t="shared" si="5"/>
        <v>7.241805</v>
      </c>
      <c r="AY53" s="10">
        <f t="shared" si="6"/>
        <v>2.604</v>
      </c>
      <c r="AZ53" s="148">
        <f t="shared" si="7"/>
        <v>2.536</v>
      </c>
      <c r="BA53" s="19">
        <f t="shared" si="8"/>
        <v>24.099405000000004</v>
      </c>
      <c r="BB53" s="25"/>
      <c r="BC53" s="62"/>
      <c r="BD53" s="26"/>
      <c r="BE53" s="27"/>
      <c r="BF53" s="28"/>
      <c r="BG53" s="67"/>
      <c r="BH53" s="83"/>
      <c r="BI53" s="49"/>
    </row>
    <row r="54" spans="3:61" ht="12.75">
      <c r="C54">
        <v>1995</v>
      </c>
      <c r="D54" s="4">
        <v>2.665</v>
      </c>
      <c r="E54" s="6">
        <v>3.2449</v>
      </c>
      <c r="F54" s="10">
        <v>0.482</v>
      </c>
      <c r="G54" s="10">
        <v>0.224</v>
      </c>
      <c r="H54" s="12">
        <v>0.2738</v>
      </c>
      <c r="I54" s="16">
        <v>0.214</v>
      </c>
      <c r="J54" s="12">
        <v>0.257</v>
      </c>
      <c r="K54" s="16">
        <v>0.0639</v>
      </c>
      <c r="L54" s="10">
        <v>0.038</v>
      </c>
      <c r="M54" s="53">
        <v>0.876</v>
      </c>
      <c r="N54" s="16">
        <v>1.091</v>
      </c>
      <c r="O54" s="12">
        <v>0.215</v>
      </c>
      <c r="P54" s="10">
        <v>0.068</v>
      </c>
      <c r="Q54" s="57">
        <v>0.069</v>
      </c>
      <c r="R54" s="12">
        <v>0.144</v>
      </c>
      <c r="S54" s="10">
        <v>0.339</v>
      </c>
      <c r="T54" s="6">
        <v>0.91433</v>
      </c>
      <c r="U54" s="53">
        <v>3.037</v>
      </c>
      <c r="V54" s="10">
        <v>0.1296</v>
      </c>
      <c r="W54" s="16">
        <v>0.288</v>
      </c>
      <c r="X54" s="16">
        <v>0.577</v>
      </c>
      <c r="Y54" s="6">
        <v>1.349</v>
      </c>
      <c r="Z54" s="6">
        <v>0.2099</v>
      </c>
      <c r="AA54" s="57">
        <v>0.0365</v>
      </c>
      <c r="AB54" s="6">
        <v>0.7683</v>
      </c>
      <c r="AC54" s="10">
        <v>0.526</v>
      </c>
      <c r="AD54" s="16">
        <v>0.2646</v>
      </c>
      <c r="AE54" s="53">
        <v>1.119</v>
      </c>
      <c r="AF54" s="10">
        <v>0.73</v>
      </c>
      <c r="AG54" s="57">
        <v>1.08</v>
      </c>
      <c r="AH54" s="6">
        <v>0.31573</v>
      </c>
      <c r="AI54" s="16">
        <v>0.0365</v>
      </c>
      <c r="AJ54" s="12">
        <v>0.046</v>
      </c>
      <c r="AK54" s="6">
        <v>0.1679</v>
      </c>
      <c r="AL54" s="57">
        <v>1.0056</v>
      </c>
      <c r="AM54" s="57">
        <v>0.051</v>
      </c>
      <c r="AN54" s="6">
        <v>0.219</v>
      </c>
      <c r="AO54" s="12">
        <v>0.051</v>
      </c>
      <c r="AP54" s="10">
        <v>0.0329</v>
      </c>
      <c r="AQ54" s="12">
        <v>1.08</v>
      </c>
      <c r="AR54" s="16">
        <v>0.05475</v>
      </c>
      <c r="AS54" s="6">
        <v>0.12775</v>
      </c>
      <c r="AT54" s="53">
        <f t="shared" si="1"/>
        <v>5.032</v>
      </c>
      <c r="AU54" s="57">
        <f t="shared" si="2"/>
        <v>2.2421</v>
      </c>
      <c r="AV54" s="12">
        <f t="shared" si="3"/>
        <v>2.0668</v>
      </c>
      <c r="AW54" s="141">
        <f t="shared" si="4"/>
        <v>2.665</v>
      </c>
      <c r="AX54" s="6">
        <f t="shared" si="5"/>
        <v>7.316810000000001</v>
      </c>
      <c r="AY54" s="10">
        <f t="shared" si="6"/>
        <v>2.6495</v>
      </c>
      <c r="AZ54" s="148">
        <f t="shared" si="7"/>
        <v>2.5897500000000004</v>
      </c>
      <c r="BA54" s="19">
        <f t="shared" si="8"/>
        <v>24.481959999999994</v>
      </c>
      <c r="BB54" s="25"/>
      <c r="BC54" s="62"/>
      <c r="BD54" s="26"/>
      <c r="BE54" s="27"/>
      <c r="BF54" s="28"/>
      <c r="BG54" s="67"/>
      <c r="BH54" s="83"/>
      <c r="BI54" s="49"/>
    </row>
    <row r="55" spans="3:61" ht="12.75">
      <c r="C55">
        <v>1996</v>
      </c>
      <c r="D55" s="4">
        <v>2.635</v>
      </c>
      <c r="E55" s="6">
        <v>3.2978</v>
      </c>
      <c r="F55" s="10">
        <v>0.509</v>
      </c>
      <c r="G55" s="10">
        <v>0.252</v>
      </c>
      <c r="H55" s="12">
        <v>0.2975</v>
      </c>
      <c r="I55" s="16">
        <v>0.223</v>
      </c>
      <c r="J55" s="12">
        <v>0.29</v>
      </c>
      <c r="K55" s="16">
        <v>0.0602</v>
      </c>
      <c r="L55" s="10">
        <v>0.04</v>
      </c>
      <c r="M55" s="53">
        <v>0.905</v>
      </c>
      <c r="N55" s="16">
        <v>1.157</v>
      </c>
      <c r="O55" s="12">
        <v>0.232</v>
      </c>
      <c r="P55" s="10">
        <v>0.078</v>
      </c>
      <c r="Q55" s="57">
        <v>0.077</v>
      </c>
      <c r="R55" s="12">
        <v>0.144</v>
      </c>
      <c r="S55" s="10">
        <v>0.329</v>
      </c>
      <c r="T55" s="6">
        <v>0.95448</v>
      </c>
      <c r="U55" s="53">
        <v>3.028</v>
      </c>
      <c r="V55" s="10">
        <v>0.1314</v>
      </c>
      <c r="W55" s="16">
        <v>0.281</v>
      </c>
      <c r="X55" s="16">
        <v>0.577</v>
      </c>
      <c r="Y55" s="6">
        <v>1.354</v>
      </c>
      <c r="Z55" s="6">
        <v>0.23</v>
      </c>
      <c r="AA55" s="57">
        <v>0.0383</v>
      </c>
      <c r="AB55" s="6">
        <v>0.7592</v>
      </c>
      <c r="AC55" s="10">
        <v>0.526</v>
      </c>
      <c r="AD55" s="16">
        <v>0.2683</v>
      </c>
      <c r="AE55" s="53">
        <v>1.195</v>
      </c>
      <c r="AF55" s="10">
        <v>0.785</v>
      </c>
      <c r="AG55" s="57">
        <v>1.21</v>
      </c>
      <c r="AH55" s="6">
        <v>0.32668</v>
      </c>
      <c r="AI55" s="16">
        <v>0.03833</v>
      </c>
      <c r="AJ55" s="12">
        <v>0.044</v>
      </c>
      <c r="AK55" s="6">
        <v>0.20805</v>
      </c>
      <c r="AL55" s="57">
        <v>0.997</v>
      </c>
      <c r="AM55" s="57">
        <v>0.051</v>
      </c>
      <c r="AN55" s="6">
        <v>0.21718</v>
      </c>
      <c r="AO55" s="12">
        <v>0.051</v>
      </c>
      <c r="AP55" s="10">
        <v>0.0329</v>
      </c>
      <c r="AQ55" s="12">
        <v>1.144</v>
      </c>
      <c r="AR55" s="16">
        <v>0.06388</v>
      </c>
      <c r="AS55" s="6">
        <v>0.129575</v>
      </c>
      <c r="AT55" s="53">
        <f t="shared" si="1"/>
        <v>5.128</v>
      </c>
      <c r="AU55" s="57">
        <f t="shared" si="2"/>
        <v>2.3733</v>
      </c>
      <c r="AV55" s="12">
        <f t="shared" si="3"/>
        <v>2.2024999999999997</v>
      </c>
      <c r="AW55" s="141">
        <f t="shared" si="4"/>
        <v>2.635</v>
      </c>
      <c r="AX55" s="6">
        <f t="shared" si="5"/>
        <v>7.476965</v>
      </c>
      <c r="AY55" s="10">
        <f t="shared" si="6"/>
        <v>2.7753</v>
      </c>
      <c r="AZ55" s="148">
        <f t="shared" si="7"/>
        <v>2.6687100000000004</v>
      </c>
      <c r="BA55" s="19">
        <f t="shared" si="8"/>
        <v>25.167774999999995</v>
      </c>
      <c r="BB55" s="25"/>
      <c r="BC55" s="62"/>
      <c r="BD55" s="26"/>
      <c r="BE55" s="27"/>
      <c r="BF55" s="28"/>
      <c r="BG55" s="67"/>
      <c r="BH55" s="83"/>
      <c r="BI55" s="49"/>
    </row>
    <row r="56" spans="3:61" ht="12.75">
      <c r="C56">
        <v>1997</v>
      </c>
      <c r="D56" s="4">
        <v>2.701</v>
      </c>
      <c r="E56" s="6">
        <v>3.4219</v>
      </c>
      <c r="F56" s="10">
        <v>0.526</v>
      </c>
      <c r="G56" s="10">
        <v>0.266</v>
      </c>
      <c r="H56" s="12">
        <v>0.3084</v>
      </c>
      <c r="I56" s="16">
        <v>0.245</v>
      </c>
      <c r="J56" s="12">
        <v>0.312</v>
      </c>
      <c r="K56" s="16">
        <v>0.0602</v>
      </c>
      <c r="L56" s="10">
        <v>0.046</v>
      </c>
      <c r="M56" s="53">
        <v>0.945</v>
      </c>
      <c r="N56" s="16">
        <v>1.172</v>
      </c>
      <c r="O56" s="12">
        <v>0.241</v>
      </c>
      <c r="P56" s="10">
        <v>0.091</v>
      </c>
      <c r="Q56" s="57">
        <v>0.084</v>
      </c>
      <c r="R56" s="12">
        <v>0.144</v>
      </c>
      <c r="S56" s="10">
        <v>0.321</v>
      </c>
      <c r="T56" s="6">
        <v>0.9855</v>
      </c>
      <c r="U56" s="53">
        <v>3.013</v>
      </c>
      <c r="V56" s="10">
        <v>0.1351</v>
      </c>
      <c r="W56" s="16">
        <v>0.288</v>
      </c>
      <c r="X56" s="16">
        <v>0.569</v>
      </c>
      <c r="Y56" s="6">
        <v>1.361</v>
      </c>
      <c r="Z56" s="6">
        <v>0.4417</v>
      </c>
      <c r="AA56" s="57">
        <v>0.042</v>
      </c>
      <c r="AB56" s="6">
        <v>0.7647</v>
      </c>
      <c r="AC56" s="10">
        <v>0.535</v>
      </c>
      <c r="AD56" s="16">
        <v>0.2665</v>
      </c>
      <c r="AE56" s="53">
        <v>1.245</v>
      </c>
      <c r="AF56" s="10">
        <v>0.834</v>
      </c>
      <c r="AG56" s="57">
        <v>1.23</v>
      </c>
      <c r="AH56" s="6">
        <v>0.33215</v>
      </c>
      <c r="AI56" s="16">
        <v>0.02738</v>
      </c>
      <c r="AJ56" s="12">
        <v>0.044</v>
      </c>
      <c r="AK56" s="6">
        <v>0.25368</v>
      </c>
      <c r="AL56" s="57">
        <v>0.984</v>
      </c>
      <c r="AM56" s="57">
        <v>0.051</v>
      </c>
      <c r="AN56" s="6">
        <v>0.20988</v>
      </c>
      <c r="AO56" s="12">
        <v>0.049</v>
      </c>
      <c r="AP56" s="10">
        <v>0.0329</v>
      </c>
      <c r="AQ56" s="12">
        <v>1.228</v>
      </c>
      <c r="AR56" s="16">
        <v>0.07118</v>
      </c>
      <c r="AS56" s="6">
        <v>0.140525</v>
      </c>
      <c r="AT56" s="53">
        <f t="shared" si="1"/>
        <v>5.202999999999999</v>
      </c>
      <c r="AU56" s="57">
        <f t="shared" si="2"/>
        <v>2.391</v>
      </c>
      <c r="AV56" s="12">
        <f t="shared" si="3"/>
        <v>2.3263999999999996</v>
      </c>
      <c r="AW56" s="141">
        <f t="shared" si="4"/>
        <v>2.701</v>
      </c>
      <c r="AX56" s="6">
        <f t="shared" si="5"/>
        <v>7.911035000000001</v>
      </c>
      <c r="AY56" s="10">
        <f t="shared" si="6"/>
        <v>2.8878000000000004</v>
      </c>
      <c r="AZ56" s="148">
        <f t="shared" si="7"/>
        <v>2.69926</v>
      </c>
      <c r="BA56" s="19">
        <f t="shared" si="8"/>
        <v>26.018695000000005</v>
      </c>
      <c r="BB56" s="25"/>
      <c r="BC56" s="62"/>
      <c r="BD56" s="26"/>
      <c r="BE56" s="27"/>
      <c r="BF56" s="28"/>
      <c r="BG56" s="67"/>
      <c r="BH56" s="83"/>
      <c r="BI56" s="49"/>
    </row>
    <row r="57" spans="3:61" ht="12.75">
      <c r="C57">
        <v>1998</v>
      </c>
      <c r="D57" s="4">
        <v>2.8</v>
      </c>
      <c r="E57" s="6">
        <v>3.54</v>
      </c>
      <c r="F57" s="10">
        <v>0.543</v>
      </c>
      <c r="G57" s="10">
        <v>0.2784</v>
      </c>
      <c r="H57" s="12">
        <v>0.3185</v>
      </c>
      <c r="I57" s="16">
        <v>0.234</v>
      </c>
      <c r="J57" s="12">
        <v>0.326</v>
      </c>
      <c r="K57" s="16">
        <v>0.06075</v>
      </c>
      <c r="L57" s="10">
        <v>0.0504</v>
      </c>
      <c r="M57" s="53">
        <v>0.975</v>
      </c>
      <c r="N57" s="16">
        <v>1.19</v>
      </c>
      <c r="O57" s="12">
        <v>0.248</v>
      </c>
      <c r="P57" s="10">
        <v>0.1002</v>
      </c>
      <c r="Q57" s="57">
        <v>0.09</v>
      </c>
      <c r="R57" s="12">
        <v>0.148</v>
      </c>
      <c r="S57" s="10">
        <v>0.3186</v>
      </c>
      <c r="T57" s="6">
        <v>1.062</v>
      </c>
      <c r="U57" s="53">
        <v>3.003</v>
      </c>
      <c r="V57" s="10">
        <v>0.1376</v>
      </c>
      <c r="W57" s="16">
        <v>0.294</v>
      </c>
      <c r="X57" s="16">
        <v>0.567</v>
      </c>
      <c r="Y57" s="6">
        <v>1.38</v>
      </c>
      <c r="Z57" s="6">
        <v>0.67</v>
      </c>
      <c r="AA57" s="57">
        <v>0.04475</v>
      </c>
      <c r="AB57" s="6">
        <v>0.792</v>
      </c>
      <c r="AC57" s="10">
        <v>0.559</v>
      </c>
      <c r="AD57" s="16">
        <v>0.2635</v>
      </c>
      <c r="AE57" s="53">
        <v>1.278</v>
      </c>
      <c r="AF57" s="10">
        <v>0.87</v>
      </c>
      <c r="AG57" s="57">
        <v>1.246</v>
      </c>
      <c r="AH57" s="6">
        <v>0.341</v>
      </c>
      <c r="AI57" s="16">
        <v>0.0252</v>
      </c>
      <c r="AJ57" s="12">
        <v>0.0444</v>
      </c>
      <c r="AK57" s="6">
        <v>0.2869</v>
      </c>
      <c r="AL57" s="57">
        <v>0.979</v>
      </c>
      <c r="AM57" s="57">
        <v>0.0504</v>
      </c>
      <c r="AN57" s="6">
        <v>0.2067</v>
      </c>
      <c r="AO57" s="12">
        <v>0.0477</v>
      </c>
      <c r="AP57" s="10">
        <v>0.03321</v>
      </c>
      <c r="AQ57" s="12">
        <v>1.304</v>
      </c>
      <c r="AR57" s="16">
        <v>0.077</v>
      </c>
      <c r="AS57" s="6">
        <v>0.1521</v>
      </c>
      <c r="AT57" s="53">
        <f t="shared" si="1"/>
        <v>5.256</v>
      </c>
      <c r="AU57" s="57">
        <f t="shared" si="2"/>
        <v>2.41015</v>
      </c>
      <c r="AV57" s="12">
        <f t="shared" si="3"/>
        <v>2.4366000000000003</v>
      </c>
      <c r="AW57" s="141">
        <f t="shared" si="4"/>
        <v>2.8</v>
      </c>
      <c r="AX57" s="6">
        <f t="shared" si="5"/>
        <v>8.4307</v>
      </c>
      <c r="AY57" s="10">
        <f t="shared" si="6"/>
        <v>2.99541</v>
      </c>
      <c r="AZ57" s="148">
        <f t="shared" si="7"/>
        <v>2.7114499999999997</v>
      </c>
      <c r="BA57" s="19">
        <f t="shared" si="8"/>
        <v>26.935310000000005</v>
      </c>
      <c r="BB57" s="25"/>
      <c r="BC57" s="62"/>
      <c r="BD57" s="26"/>
      <c r="BE57" s="27"/>
      <c r="BF57" s="28"/>
      <c r="BG57" s="67"/>
      <c r="BH57" s="83"/>
      <c r="BI57" s="49"/>
    </row>
    <row r="58" spans="3:61" ht="12.75">
      <c r="C58">
        <v>1999</v>
      </c>
      <c r="D58" s="4">
        <v>2.875</v>
      </c>
      <c r="E58" s="6">
        <v>3.62</v>
      </c>
      <c r="F58" s="10">
        <v>0.558</v>
      </c>
      <c r="G58" s="10">
        <v>0.288</v>
      </c>
      <c r="H58" s="12">
        <v>0.3255</v>
      </c>
      <c r="I58" s="16">
        <v>0.249</v>
      </c>
      <c r="J58" s="12">
        <v>0.34</v>
      </c>
      <c r="K58" s="16">
        <v>0.0612</v>
      </c>
      <c r="L58" s="10">
        <v>0.0525</v>
      </c>
      <c r="M58" s="53">
        <v>0.994</v>
      </c>
      <c r="N58" s="16">
        <v>1.204</v>
      </c>
      <c r="O58" s="12">
        <v>0.2533</v>
      </c>
      <c r="P58" s="10">
        <v>0.1062</v>
      </c>
      <c r="Q58" s="57">
        <v>0.094</v>
      </c>
      <c r="R58" s="12">
        <v>0.15</v>
      </c>
      <c r="S58" s="10">
        <v>0.3168</v>
      </c>
      <c r="T58" s="6">
        <v>1.197</v>
      </c>
      <c r="U58" s="53">
        <v>2.982</v>
      </c>
      <c r="V58" s="10">
        <v>0.1392</v>
      </c>
      <c r="W58" s="16">
        <v>0.2992</v>
      </c>
      <c r="X58" s="16">
        <v>0.569</v>
      </c>
      <c r="Y58" s="6">
        <v>1.4145</v>
      </c>
      <c r="Z58" s="6">
        <v>0.89</v>
      </c>
      <c r="AA58" s="57">
        <v>0.04625</v>
      </c>
      <c r="AB58" s="6">
        <v>0.882</v>
      </c>
      <c r="AC58" s="10">
        <v>0.585</v>
      </c>
      <c r="AD58" s="16">
        <v>0.2665</v>
      </c>
      <c r="AE58" s="53">
        <v>1.302</v>
      </c>
      <c r="AF58" s="10">
        <v>0.895</v>
      </c>
      <c r="AG58" s="57">
        <v>1.26</v>
      </c>
      <c r="AH58" s="6">
        <v>0.347</v>
      </c>
      <c r="AI58" s="16">
        <v>0.02448</v>
      </c>
      <c r="AJ58" s="12">
        <v>0.04514</v>
      </c>
      <c r="AK58" s="6">
        <v>0.312</v>
      </c>
      <c r="AL58" s="57">
        <v>0.9735</v>
      </c>
      <c r="AM58" s="57">
        <v>0.0498</v>
      </c>
      <c r="AN58" s="6">
        <v>0.2054</v>
      </c>
      <c r="AO58" s="12">
        <v>0.0468</v>
      </c>
      <c r="AP58" s="10">
        <v>0.03375</v>
      </c>
      <c r="AQ58" s="12">
        <v>1.352</v>
      </c>
      <c r="AR58" s="16">
        <v>0.0805</v>
      </c>
      <c r="AS58" s="6">
        <v>0.1602</v>
      </c>
      <c r="AT58" s="53">
        <f t="shared" si="1"/>
        <v>5.2780000000000005</v>
      </c>
      <c r="AU58" s="57">
        <f t="shared" si="2"/>
        <v>2.42355</v>
      </c>
      <c r="AV58" s="12">
        <f t="shared" si="3"/>
        <v>2.51274</v>
      </c>
      <c r="AW58" s="141">
        <f t="shared" si="4"/>
        <v>2.875</v>
      </c>
      <c r="AX58" s="6">
        <f t="shared" si="5"/>
        <v>9.028099999999998</v>
      </c>
      <c r="AY58" s="10">
        <f t="shared" si="6"/>
        <v>3.08155</v>
      </c>
      <c r="AZ58" s="148">
        <f t="shared" si="7"/>
        <v>2.75388</v>
      </c>
      <c r="BA58" s="19">
        <f t="shared" si="8"/>
        <v>27.845720000000014</v>
      </c>
      <c r="BB58" s="25"/>
      <c r="BC58" s="62"/>
      <c r="BD58" s="26"/>
      <c r="BE58" s="27"/>
      <c r="BF58" s="28"/>
      <c r="BG58" s="67"/>
      <c r="BH58" s="83"/>
      <c r="BI58" s="49"/>
    </row>
    <row r="59" spans="3:61" ht="12.75">
      <c r="C59">
        <v>2000</v>
      </c>
      <c r="D59" s="4">
        <v>2.95</v>
      </c>
      <c r="E59" s="6">
        <v>3.7</v>
      </c>
      <c r="F59" s="10">
        <v>0.57</v>
      </c>
      <c r="G59" s="10">
        <v>0.296</v>
      </c>
      <c r="H59" s="12">
        <v>0.33075</v>
      </c>
      <c r="I59" s="16">
        <v>0.263</v>
      </c>
      <c r="J59" s="12">
        <v>0.35</v>
      </c>
      <c r="K59" s="16">
        <v>0.06165</v>
      </c>
      <c r="L59" s="10">
        <v>0.05355</v>
      </c>
      <c r="M59" s="53">
        <v>1.008</v>
      </c>
      <c r="N59" s="16">
        <v>1.218</v>
      </c>
      <c r="O59" s="12">
        <v>0.2584</v>
      </c>
      <c r="P59" s="10">
        <v>0.1098</v>
      </c>
      <c r="Q59" s="57">
        <v>0.096</v>
      </c>
      <c r="R59" s="12">
        <v>0.152</v>
      </c>
      <c r="S59" s="10">
        <v>0.3186</v>
      </c>
      <c r="T59" s="6">
        <v>1.39</v>
      </c>
      <c r="U59" s="53">
        <v>2.961</v>
      </c>
      <c r="V59" s="10">
        <v>0.14</v>
      </c>
      <c r="W59" s="16">
        <v>0.3043</v>
      </c>
      <c r="X59" s="16">
        <v>0.5775</v>
      </c>
      <c r="Y59" s="6">
        <v>1.4605</v>
      </c>
      <c r="Z59" s="6">
        <v>1.12</v>
      </c>
      <c r="AA59" s="57">
        <v>0.047</v>
      </c>
      <c r="AB59" s="6">
        <v>1.035</v>
      </c>
      <c r="AC59" s="10">
        <v>0.6435</v>
      </c>
      <c r="AD59" s="16">
        <v>0.2686</v>
      </c>
      <c r="AE59" s="53">
        <v>1.316</v>
      </c>
      <c r="AF59" s="10">
        <v>0.915</v>
      </c>
      <c r="AG59" s="57">
        <v>1.267</v>
      </c>
      <c r="AH59" s="6">
        <v>0.352</v>
      </c>
      <c r="AI59" s="16">
        <v>0.02496</v>
      </c>
      <c r="AJ59" s="12">
        <v>0.04514</v>
      </c>
      <c r="AK59" s="6">
        <v>0.33</v>
      </c>
      <c r="AL59" s="57">
        <v>0.968</v>
      </c>
      <c r="AM59" s="57">
        <v>0.0492</v>
      </c>
      <c r="AN59" s="6">
        <v>0.2067</v>
      </c>
      <c r="AO59" s="12">
        <v>0.0468</v>
      </c>
      <c r="AP59" s="10">
        <v>0.03456</v>
      </c>
      <c r="AQ59" s="12">
        <v>1.384</v>
      </c>
      <c r="AR59" s="16">
        <v>0.083</v>
      </c>
      <c r="AS59" s="6">
        <v>0.1656</v>
      </c>
      <c r="AT59" s="53">
        <f t="shared" si="1"/>
        <v>5.285</v>
      </c>
      <c r="AU59" s="57">
        <f t="shared" si="2"/>
        <v>2.4272</v>
      </c>
      <c r="AV59" s="12">
        <f t="shared" si="3"/>
        <v>2.56709</v>
      </c>
      <c r="AW59" s="141">
        <f t="shared" si="4"/>
        <v>2.95</v>
      </c>
      <c r="AX59" s="6">
        <f t="shared" si="5"/>
        <v>9.759799999999998</v>
      </c>
      <c r="AY59" s="10">
        <f t="shared" si="6"/>
        <v>3.1888099999999997</v>
      </c>
      <c r="AZ59" s="148">
        <f t="shared" si="7"/>
        <v>2.8010100000000007</v>
      </c>
      <c r="BA59" s="19">
        <f t="shared" si="8"/>
        <v>28.871109999999998</v>
      </c>
      <c r="BB59" s="25"/>
      <c r="BC59" s="62"/>
      <c r="BD59" s="26"/>
      <c r="BE59" s="27"/>
      <c r="BF59" s="28"/>
      <c r="BG59" s="67"/>
      <c r="BH59" s="83"/>
      <c r="BI59" s="49"/>
    </row>
    <row r="60" spans="3:63" ht="12.75">
      <c r="C60">
        <v>2001</v>
      </c>
      <c r="D60" s="4">
        <v>3.025</v>
      </c>
      <c r="E60" s="6">
        <v>3.74</v>
      </c>
      <c r="F60" s="10">
        <v>0.576</v>
      </c>
      <c r="G60" s="10">
        <v>0.2992</v>
      </c>
      <c r="H60" s="12">
        <v>0.3325</v>
      </c>
      <c r="I60" s="16">
        <v>0.273</v>
      </c>
      <c r="J60" s="12">
        <v>0.36</v>
      </c>
      <c r="K60" s="16">
        <v>0.0612</v>
      </c>
      <c r="L60" s="10">
        <v>0.0539</v>
      </c>
      <c r="M60" s="53">
        <v>1.022</v>
      </c>
      <c r="N60" s="16">
        <v>1.225</v>
      </c>
      <c r="O60" s="12">
        <v>0.2635</v>
      </c>
      <c r="P60" s="10">
        <v>0.1116</v>
      </c>
      <c r="Q60" s="57">
        <v>0.0965</v>
      </c>
      <c r="R60" s="12">
        <v>0.1528</v>
      </c>
      <c r="S60" s="10">
        <v>0.3204</v>
      </c>
      <c r="T60" s="6">
        <v>1.52</v>
      </c>
      <c r="U60" s="53">
        <v>2.94</v>
      </c>
      <c r="V60" s="10">
        <v>0.1392</v>
      </c>
      <c r="W60" s="16">
        <v>0.3077</v>
      </c>
      <c r="X60" s="16">
        <v>0.5845</v>
      </c>
      <c r="Y60" s="6">
        <v>1.518</v>
      </c>
      <c r="Z60" s="6">
        <v>1.33</v>
      </c>
      <c r="AA60" s="57">
        <v>0.0475</v>
      </c>
      <c r="AB60" s="6">
        <v>1.197</v>
      </c>
      <c r="AC60" s="10">
        <v>0.6955</v>
      </c>
      <c r="AD60" s="16">
        <v>0.2703</v>
      </c>
      <c r="AE60" s="53">
        <v>1.323</v>
      </c>
      <c r="AF60" s="10">
        <v>0.93</v>
      </c>
      <c r="AG60" s="57">
        <v>1.26</v>
      </c>
      <c r="AH60" s="6">
        <v>0.354</v>
      </c>
      <c r="AI60" s="16">
        <v>0.02616</v>
      </c>
      <c r="AJ60" s="12">
        <v>0.04588</v>
      </c>
      <c r="AK60" s="6">
        <v>0.342</v>
      </c>
      <c r="AL60" s="57">
        <v>0.9625</v>
      </c>
      <c r="AM60" s="57">
        <v>0.0486</v>
      </c>
      <c r="AN60" s="6">
        <v>0.208</v>
      </c>
      <c r="AO60" s="12">
        <v>0.04725</v>
      </c>
      <c r="AP60" s="10">
        <v>0.03564</v>
      </c>
      <c r="AQ60" s="12">
        <v>1.416</v>
      </c>
      <c r="AR60" s="16">
        <v>0.085</v>
      </c>
      <c r="AS60" s="6">
        <v>0.1683</v>
      </c>
      <c r="AT60" s="53">
        <f t="shared" si="1"/>
        <v>5.285</v>
      </c>
      <c r="AU60" s="57">
        <f t="shared" si="2"/>
        <v>2.4151</v>
      </c>
      <c r="AV60" s="12">
        <f t="shared" si="3"/>
        <v>2.61793</v>
      </c>
      <c r="AW60" s="141">
        <f t="shared" si="4"/>
        <v>3.025</v>
      </c>
      <c r="AX60" s="6">
        <f t="shared" si="5"/>
        <v>10.3773</v>
      </c>
      <c r="AY60" s="10">
        <f t="shared" si="6"/>
        <v>3.2685400000000002</v>
      </c>
      <c r="AZ60" s="148">
        <f t="shared" si="7"/>
        <v>2.83286</v>
      </c>
      <c r="BA60" s="19">
        <f t="shared" si="8"/>
        <v>29.71462999999999</v>
      </c>
      <c r="BB60" s="151">
        <f>BB17*1.02</f>
        <v>1.64628</v>
      </c>
      <c r="BC60" s="151">
        <f aca="true" t="shared" si="9" ref="BC60:BH60">BC17*1.02</f>
        <v>5.6202</v>
      </c>
      <c r="BD60" s="151">
        <f t="shared" si="9"/>
        <v>1.53408</v>
      </c>
      <c r="BE60" s="151">
        <f t="shared" si="9"/>
        <v>0.8721</v>
      </c>
      <c r="BF60" s="151">
        <f t="shared" si="9"/>
        <v>7.293</v>
      </c>
      <c r="BG60" s="151">
        <f t="shared" si="9"/>
        <v>7.8917399999999995</v>
      </c>
      <c r="BH60" s="151">
        <f t="shared" si="9"/>
        <v>1.26684</v>
      </c>
      <c r="BI60" s="152">
        <f>SUM(BB60:BH60)</f>
        <v>26.124239999999997</v>
      </c>
      <c r="BJ60" s="111">
        <f>U13</f>
        <v>6.486</v>
      </c>
      <c r="BK60" s="1">
        <f>BJ60-U60</f>
        <v>3.546</v>
      </c>
    </row>
    <row r="61" spans="3:63" ht="12.75">
      <c r="C61">
        <v>2002</v>
      </c>
      <c r="D61" s="4">
        <v>3.1</v>
      </c>
      <c r="E61" s="6">
        <v>3.76</v>
      </c>
      <c r="F61" s="10">
        <v>0.58</v>
      </c>
      <c r="G61" s="10">
        <v>0.3008</v>
      </c>
      <c r="H61" s="12">
        <v>0.33075</v>
      </c>
      <c r="I61" s="16">
        <v>0.277</v>
      </c>
      <c r="J61" s="12">
        <v>0.368</v>
      </c>
      <c r="K61" s="16">
        <v>0.06075</v>
      </c>
      <c r="L61" s="10">
        <v>0.05355</v>
      </c>
      <c r="M61" s="53">
        <v>1.031</v>
      </c>
      <c r="N61" s="16">
        <v>1.232</v>
      </c>
      <c r="O61" s="12">
        <v>0.2686</v>
      </c>
      <c r="P61" s="10">
        <v>0.1128</v>
      </c>
      <c r="Q61" s="57">
        <v>0.097</v>
      </c>
      <c r="R61" s="12">
        <v>0.1536</v>
      </c>
      <c r="S61" s="10">
        <v>0.324</v>
      </c>
      <c r="T61" s="6">
        <v>1.56</v>
      </c>
      <c r="U61" s="53">
        <v>2.877</v>
      </c>
      <c r="V61" s="10">
        <v>0.1392</v>
      </c>
      <c r="W61" s="16">
        <v>0.3111</v>
      </c>
      <c r="X61" s="16">
        <v>0.588</v>
      </c>
      <c r="Y61" s="6">
        <v>1.587</v>
      </c>
      <c r="Z61" s="6">
        <v>1.5</v>
      </c>
      <c r="AA61" s="57">
        <v>0.04775</v>
      </c>
      <c r="AB61" s="6">
        <v>1.341</v>
      </c>
      <c r="AC61" s="10">
        <v>0.7475</v>
      </c>
      <c r="AD61" s="16">
        <v>0.2686</v>
      </c>
      <c r="AE61" s="53">
        <v>1.316</v>
      </c>
      <c r="AF61" s="10">
        <v>0.945</v>
      </c>
      <c r="AG61" s="57">
        <v>1.26</v>
      </c>
      <c r="AH61" s="6">
        <v>0.356</v>
      </c>
      <c r="AI61" s="16">
        <v>0.02808</v>
      </c>
      <c r="AJ61" s="12">
        <v>0.04625</v>
      </c>
      <c r="AK61" s="6">
        <v>0.35</v>
      </c>
      <c r="AL61" s="57">
        <v>0.957</v>
      </c>
      <c r="AM61" s="57">
        <v>0.048</v>
      </c>
      <c r="AN61" s="6">
        <v>0.2093</v>
      </c>
      <c r="AO61" s="12">
        <v>0.04815</v>
      </c>
      <c r="AP61" s="10">
        <v>0.03672</v>
      </c>
      <c r="AQ61" s="12">
        <v>1.44</v>
      </c>
      <c r="AR61" s="16">
        <v>0.0865</v>
      </c>
      <c r="AS61" s="6">
        <v>0.1701</v>
      </c>
      <c r="AT61" s="53">
        <f t="shared" si="1"/>
        <v>5.223999999999999</v>
      </c>
      <c r="AU61" s="57">
        <f t="shared" si="2"/>
        <v>2.40975</v>
      </c>
      <c r="AV61" s="12">
        <f t="shared" si="3"/>
        <v>2.65535</v>
      </c>
      <c r="AW61" s="141">
        <f t="shared" si="4"/>
        <v>3.1</v>
      </c>
      <c r="AX61" s="6">
        <f t="shared" si="5"/>
        <v>10.8334</v>
      </c>
      <c r="AY61" s="10">
        <f t="shared" si="6"/>
        <v>3.3445699999999996</v>
      </c>
      <c r="AZ61" s="148">
        <f t="shared" si="7"/>
        <v>2.85203</v>
      </c>
      <c r="BA61" s="19">
        <f t="shared" si="8"/>
        <v>30.3141</v>
      </c>
      <c r="BB61" s="151">
        <f>BB60*1.02</f>
        <v>1.6792056</v>
      </c>
      <c r="BC61" s="151">
        <f aca="true" t="shared" si="10" ref="BC61:BH76">BC60*1.02</f>
        <v>5.732603999999999</v>
      </c>
      <c r="BD61" s="151">
        <f t="shared" si="10"/>
        <v>1.5647616000000002</v>
      </c>
      <c r="BE61" s="151">
        <f t="shared" si="10"/>
        <v>0.889542</v>
      </c>
      <c r="BF61" s="151">
        <f t="shared" si="10"/>
        <v>7.43886</v>
      </c>
      <c r="BG61" s="151">
        <f t="shared" si="10"/>
        <v>8.0495748</v>
      </c>
      <c r="BH61" s="151">
        <f t="shared" si="10"/>
        <v>1.2921768</v>
      </c>
      <c r="BI61" s="152">
        <f aca="true" t="shared" si="11" ref="BI61:BI98">SUM(BB61:BH61)</f>
        <v>26.6467248</v>
      </c>
      <c r="BJ61" s="1">
        <f>BJ60*1.03</f>
        <v>6.68058</v>
      </c>
      <c r="BK61" s="1">
        <f aca="true" t="shared" si="12" ref="BK61:BK98">BJ61-U61</f>
        <v>3.80358</v>
      </c>
    </row>
    <row r="62" spans="3:63" ht="12.75">
      <c r="C62">
        <v>2003</v>
      </c>
      <c r="D62" s="4">
        <v>3.175</v>
      </c>
      <c r="E62" s="6">
        <v>3.74</v>
      </c>
      <c r="F62" s="10">
        <v>0.576</v>
      </c>
      <c r="G62" s="10">
        <v>0.3024</v>
      </c>
      <c r="H62" s="12">
        <v>0.32725</v>
      </c>
      <c r="I62" s="16">
        <v>0.278</v>
      </c>
      <c r="J62" s="12">
        <v>0.374</v>
      </c>
      <c r="K62" s="16">
        <v>0.0603</v>
      </c>
      <c r="L62" s="10">
        <v>0.0525</v>
      </c>
      <c r="M62" s="53">
        <v>1.038</v>
      </c>
      <c r="N62" s="16">
        <v>1.225</v>
      </c>
      <c r="O62" s="12">
        <v>0.272</v>
      </c>
      <c r="P62" s="10">
        <v>0.1134</v>
      </c>
      <c r="Q62" s="57">
        <v>0.0965</v>
      </c>
      <c r="R62" s="12">
        <v>0.1528</v>
      </c>
      <c r="S62" s="10">
        <v>0.3222</v>
      </c>
      <c r="T62" s="6">
        <v>1.57</v>
      </c>
      <c r="U62" s="53">
        <v>2.835</v>
      </c>
      <c r="V62" s="10">
        <v>0.1376</v>
      </c>
      <c r="W62" s="16">
        <v>0.3128</v>
      </c>
      <c r="X62" s="16">
        <v>0.586</v>
      </c>
      <c r="Y62" s="6">
        <v>1.656</v>
      </c>
      <c r="Z62" s="6">
        <v>1.63</v>
      </c>
      <c r="AA62" s="57">
        <v>0.048</v>
      </c>
      <c r="AB62" s="6">
        <v>1.422</v>
      </c>
      <c r="AC62" s="10">
        <v>0.78</v>
      </c>
      <c r="AD62" s="16">
        <v>0.2669</v>
      </c>
      <c r="AE62" s="53">
        <v>1.309</v>
      </c>
      <c r="AF62" s="10">
        <v>0.95</v>
      </c>
      <c r="AG62" s="57">
        <v>1.253</v>
      </c>
      <c r="AH62" s="6">
        <v>0.354</v>
      </c>
      <c r="AI62" s="16">
        <v>0.02952</v>
      </c>
      <c r="AJ62" s="12">
        <v>0.04588</v>
      </c>
      <c r="AK62" s="6">
        <v>0.358</v>
      </c>
      <c r="AL62" s="57">
        <v>0.9515</v>
      </c>
      <c r="AM62" s="57">
        <v>0.0468</v>
      </c>
      <c r="AN62" s="6">
        <v>0.2106</v>
      </c>
      <c r="AO62" s="12">
        <v>0.0486</v>
      </c>
      <c r="AP62" s="10">
        <v>0.03807</v>
      </c>
      <c r="AQ62" s="12">
        <v>1.456</v>
      </c>
      <c r="AR62" s="16">
        <v>0.0875</v>
      </c>
      <c r="AS62" s="6">
        <v>0.171</v>
      </c>
      <c r="AT62" s="53">
        <f t="shared" si="1"/>
        <v>5.182</v>
      </c>
      <c r="AU62" s="57">
        <f t="shared" si="2"/>
        <v>2.3958000000000004</v>
      </c>
      <c r="AV62" s="12">
        <f t="shared" si="3"/>
        <v>2.6765299999999996</v>
      </c>
      <c r="AW62" s="141">
        <f t="shared" si="4"/>
        <v>3.175</v>
      </c>
      <c r="AX62" s="6">
        <f t="shared" si="5"/>
        <v>11.1116</v>
      </c>
      <c r="AY62" s="10">
        <f t="shared" si="6"/>
        <v>3.3743700000000003</v>
      </c>
      <c r="AZ62" s="148">
        <f t="shared" si="7"/>
        <v>2.84602</v>
      </c>
      <c r="BA62" s="19">
        <f t="shared" si="8"/>
        <v>30.659119999999998</v>
      </c>
      <c r="BB62" s="151">
        <f aca="true" t="shared" si="13" ref="BB62:BB98">BB61*1.02</f>
        <v>1.712789712</v>
      </c>
      <c r="BC62" s="151">
        <f t="shared" si="10"/>
        <v>5.847256079999999</v>
      </c>
      <c r="BD62" s="151">
        <f t="shared" si="10"/>
        <v>1.5960568320000001</v>
      </c>
      <c r="BE62" s="151">
        <f t="shared" si="10"/>
        <v>0.90733284</v>
      </c>
      <c r="BF62" s="151">
        <f t="shared" si="10"/>
        <v>7.5876372000000005</v>
      </c>
      <c r="BG62" s="151">
        <f t="shared" si="10"/>
        <v>8.210566296</v>
      </c>
      <c r="BH62" s="151">
        <f t="shared" si="10"/>
        <v>1.318020336</v>
      </c>
      <c r="BI62" s="152">
        <f t="shared" si="11"/>
        <v>27.179659296</v>
      </c>
      <c r="BJ62" s="1">
        <f aca="true" t="shared" si="14" ref="BJ62:BJ98">BJ61*1.03</f>
        <v>6.8809974</v>
      </c>
      <c r="BK62" s="1">
        <f t="shared" si="12"/>
        <v>4.0459974</v>
      </c>
    </row>
    <row r="63" spans="3:63" ht="12.75">
      <c r="C63">
        <v>2004</v>
      </c>
      <c r="D63" s="4">
        <v>3.225</v>
      </c>
      <c r="E63" s="6">
        <v>3.72</v>
      </c>
      <c r="F63" s="10">
        <v>0.57</v>
      </c>
      <c r="G63" s="10">
        <v>0.3008</v>
      </c>
      <c r="H63" s="12">
        <v>0.322</v>
      </c>
      <c r="I63" s="16">
        <v>0.276</v>
      </c>
      <c r="J63" s="12">
        <v>0.378</v>
      </c>
      <c r="K63" s="16">
        <v>0.0594</v>
      </c>
      <c r="L63" s="10">
        <v>0.0511</v>
      </c>
      <c r="M63" s="53">
        <v>1.044</v>
      </c>
      <c r="N63" s="16">
        <v>1.218</v>
      </c>
      <c r="O63" s="12">
        <v>0.2754</v>
      </c>
      <c r="P63" s="10">
        <v>0.1128</v>
      </c>
      <c r="Q63" s="57">
        <v>0.095</v>
      </c>
      <c r="R63" s="12">
        <v>0.152</v>
      </c>
      <c r="S63" s="10">
        <v>0.3186</v>
      </c>
      <c r="T63" s="6">
        <v>1.58</v>
      </c>
      <c r="U63" s="53">
        <v>2.772</v>
      </c>
      <c r="V63" s="10">
        <v>0.136</v>
      </c>
      <c r="W63" s="16">
        <v>0.3111</v>
      </c>
      <c r="X63" s="16">
        <v>0.5845</v>
      </c>
      <c r="Y63" s="6">
        <v>1.7365</v>
      </c>
      <c r="Z63" s="6">
        <v>1.74</v>
      </c>
      <c r="AA63" s="57">
        <v>0.04775</v>
      </c>
      <c r="AB63" s="6">
        <v>1.467</v>
      </c>
      <c r="AC63" s="10">
        <v>0.806</v>
      </c>
      <c r="AD63" s="16">
        <v>0.2652</v>
      </c>
      <c r="AE63" s="53">
        <v>1.295</v>
      </c>
      <c r="AF63" s="10">
        <v>0.955</v>
      </c>
      <c r="AG63" s="57">
        <v>1.245</v>
      </c>
      <c r="AH63" s="6">
        <v>0.352</v>
      </c>
      <c r="AI63" s="16">
        <v>0.03024</v>
      </c>
      <c r="AJ63" s="12">
        <v>0.04551</v>
      </c>
      <c r="AK63" s="6">
        <v>0.362</v>
      </c>
      <c r="AL63" s="57">
        <v>0.946</v>
      </c>
      <c r="AM63" s="57">
        <v>0.0456</v>
      </c>
      <c r="AN63" s="6">
        <v>0.2093</v>
      </c>
      <c r="AO63" s="12">
        <v>0.04815</v>
      </c>
      <c r="AP63" s="10">
        <v>0.03942</v>
      </c>
      <c r="AQ63" s="12">
        <v>1.464</v>
      </c>
      <c r="AR63" s="16">
        <v>0.0885</v>
      </c>
      <c r="AS63" s="6">
        <v>0.1719</v>
      </c>
      <c r="AT63" s="53">
        <f t="shared" si="1"/>
        <v>5.111</v>
      </c>
      <c r="AU63" s="57">
        <f t="shared" si="2"/>
        <v>2.37935</v>
      </c>
      <c r="AV63" s="12">
        <f t="shared" si="3"/>
        <v>2.68506</v>
      </c>
      <c r="AW63" s="141">
        <f t="shared" si="4"/>
        <v>3.225</v>
      </c>
      <c r="AX63" s="6">
        <f t="shared" si="5"/>
        <v>11.338700000000003</v>
      </c>
      <c r="AY63" s="10">
        <f t="shared" si="6"/>
        <v>3.38842</v>
      </c>
      <c r="AZ63" s="148">
        <f t="shared" si="7"/>
        <v>2.83294</v>
      </c>
      <c r="BA63" s="19">
        <f t="shared" si="8"/>
        <v>30.86176999999999</v>
      </c>
      <c r="BB63" s="151">
        <f t="shared" si="13"/>
        <v>1.74704550624</v>
      </c>
      <c r="BC63" s="151">
        <f t="shared" si="10"/>
        <v>5.964201201599999</v>
      </c>
      <c r="BD63" s="151">
        <f t="shared" si="10"/>
        <v>1.6279779686400002</v>
      </c>
      <c r="BE63" s="151">
        <f t="shared" si="10"/>
        <v>0.9254794968000001</v>
      </c>
      <c r="BF63" s="151">
        <f t="shared" si="10"/>
        <v>7.739389944000001</v>
      </c>
      <c r="BG63" s="151">
        <f t="shared" si="10"/>
        <v>8.37477762192</v>
      </c>
      <c r="BH63" s="151">
        <f t="shared" si="10"/>
        <v>1.34438074272</v>
      </c>
      <c r="BI63" s="152">
        <f t="shared" si="11"/>
        <v>27.723252481919996</v>
      </c>
      <c r="BJ63" s="1">
        <f t="shared" si="14"/>
        <v>7.087427322</v>
      </c>
      <c r="BK63" s="1">
        <f t="shared" si="12"/>
        <v>4.315427322</v>
      </c>
    </row>
    <row r="64" spans="3:63" ht="12.75">
      <c r="C64">
        <v>2005</v>
      </c>
      <c r="D64" s="4">
        <v>3.275</v>
      </c>
      <c r="E64" s="6">
        <v>3.72</v>
      </c>
      <c r="F64" s="10">
        <v>0.561</v>
      </c>
      <c r="G64" s="10">
        <v>0.2992</v>
      </c>
      <c r="H64" s="12">
        <v>0.315</v>
      </c>
      <c r="I64" s="16">
        <v>0.273</v>
      </c>
      <c r="J64" s="12">
        <v>0.382</v>
      </c>
      <c r="K64" s="16">
        <v>0.0585</v>
      </c>
      <c r="L64" s="10">
        <v>0.04935</v>
      </c>
      <c r="M64" s="53">
        <v>1.05</v>
      </c>
      <c r="N64" s="16">
        <v>1.211</v>
      </c>
      <c r="O64" s="12">
        <v>0.2788</v>
      </c>
      <c r="P64" s="10">
        <v>0.1116</v>
      </c>
      <c r="Q64" s="57">
        <v>0.0925</v>
      </c>
      <c r="R64" s="12">
        <v>0.1504</v>
      </c>
      <c r="S64" s="10">
        <v>0.315</v>
      </c>
      <c r="T64" s="6">
        <v>1.6</v>
      </c>
      <c r="U64" s="53">
        <v>2.69</v>
      </c>
      <c r="V64" s="10">
        <v>0.1336</v>
      </c>
      <c r="W64" s="16">
        <v>0.3077</v>
      </c>
      <c r="X64" s="16">
        <v>0.581</v>
      </c>
      <c r="Y64" s="6">
        <v>1.817</v>
      </c>
      <c r="Z64" s="6">
        <v>1.81</v>
      </c>
      <c r="AA64" s="57">
        <v>0.04725</v>
      </c>
      <c r="AB64" s="6">
        <v>1.503</v>
      </c>
      <c r="AC64" s="10">
        <v>0.8125</v>
      </c>
      <c r="AD64" s="16">
        <v>0.2635</v>
      </c>
      <c r="AE64" s="53">
        <v>1.274</v>
      </c>
      <c r="AF64" s="10">
        <v>0.95</v>
      </c>
      <c r="AG64" s="57">
        <v>1.2375</v>
      </c>
      <c r="AH64" s="6">
        <v>0.35</v>
      </c>
      <c r="AI64" s="16">
        <v>0.03048</v>
      </c>
      <c r="AJ64" s="12">
        <v>0.04514</v>
      </c>
      <c r="AK64" s="6">
        <v>0.366</v>
      </c>
      <c r="AL64" s="57">
        <v>0.9405</v>
      </c>
      <c r="AM64" s="57">
        <v>0.0444</v>
      </c>
      <c r="AN64" s="6">
        <v>0.208</v>
      </c>
      <c r="AO64" s="12">
        <v>0.0477</v>
      </c>
      <c r="AP64" s="10">
        <v>0.04077</v>
      </c>
      <c r="AQ64" s="12">
        <v>1.472</v>
      </c>
      <c r="AR64" s="16">
        <v>0.089</v>
      </c>
      <c r="AS64" s="6">
        <v>0.171</v>
      </c>
      <c r="AT64" s="53">
        <f t="shared" si="1"/>
        <v>5.014</v>
      </c>
      <c r="AU64" s="57">
        <f t="shared" si="2"/>
        <v>2.36215</v>
      </c>
      <c r="AV64" s="12">
        <f t="shared" si="3"/>
        <v>2.69104</v>
      </c>
      <c r="AW64" s="141">
        <f t="shared" si="4"/>
        <v>3.275</v>
      </c>
      <c r="AX64" s="6">
        <f t="shared" si="5"/>
        <v>11.545</v>
      </c>
      <c r="AY64" s="10">
        <f t="shared" si="6"/>
        <v>3.36752</v>
      </c>
      <c r="AZ64" s="148">
        <f t="shared" si="7"/>
        <v>2.81418</v>
      </c>
      <c r="BA64" s="19">
        <f t="shared" si="8"/>
        <v>30.974389999999996</v>
      </c>
      <c r="BB64" s="151">
        <f t="shared" si="13"/>
        <v>1.7819864163648</v>
      </c>
      <c r="BC64" s="151">
        <f t="shared" si="10"/>
        <v>6.083485225631999</v>
      </c>
      <c r="BD64" s="151">
        <f t="shared" si="10"/>
        <v>1.6605375280128003</v>
      </c>
      <c r="BE64" s="151">
        <f t="shared" si="10"/>
        <v>0.9439890867360001</v>
      </c>
      <c r="BF64" s="151">
        <f t="shared" si="10"/>
        <v>7.894177742880001</v>
      </c>
      <c r="BG64" s="151">
        <f t="shared" si="10"/>
        <v>8.5422731743584</v>
      </c>
      <c r="BH64" s="151">
        <f t="shared" si="10"/>
        <v>1.3712683575744</v>
      </c>
      <c r="BI64" s="152">
        <f t="shared" si="11"/>
        <v>28.2777175315584</v>
      </c>
      <c r="BJ64" s="1">
        <f t="shared" si="14"/>
        <v>7.30005014166</v>
      </c>
      <c r="BK64" s="1">
        <f t="shared" si="12"/>
        <v>4.61005014166</v>
      </c>
    </row>
    <row r="65" spans="3:63" ht="12.75">
      <c r="C65">
        <v>2006</v>
      </c>
      <c r="D65" s="4">
        <v>3.325</v>
      </c>
      <c r="E65" s="6">
        <v>3.76</v>
      </c>
      <c r="F65" s="10">
        <v>0.549</v>
      </c>
      <c r="G65" s="10">
        <v>0.296</v>
      </c>
      <c r="H65" s="12">
        <v>0.3045</v>
      </c>
      <c r="I65" s="16">
        <v>0.268</v>
      </c>
      <c r="J65" s="12">
        <v>0.386</v>
      </c>
      <c r="K65" s="16">
        <v>0.05715</v>
      </c>
      <c r="L65" s="10">
        <v>0.04725</v>
      </c>
      <c r="M65" s="53">
        <v>1.056</v>
      </c>
      <c r="N65" s="16">
        <v>1.204</v>
      </c>
      <c r="O65" s="12">
        <v>0.2822</v>
      </c>
      <c r="P65" s="10">
        <v>0.1098</v>
      </c>
      <c r="Q65" s="57">
        <v>0.0885</v>
      </c>
      <c r="R65" s="12">
        <v>0.148</v>
      </c>
      <c r="S65" s="10">
        <v>0.3096</v>
      </c>
      <c r="T65" s="6">
        <v>1.638</v>
      </c>
      <c r="U65" s="53">
        <v>2.625</v>
      </c>
      <c r="V65" s="10">
        <v>0.1296</v>
      </c>
      <c r="W65" s="16">
        <v>0.3043</v>
      </c>
      <c r="X65" s="16">
        <v>0.5775</v>
      </c>
      <c r="Y65" s="6">
        <v>1.863</v>
      </c>
      <c r="Z65" s="6">
        <v>1.86</v>
      </c>
      <c r="AA65" s="57">
        <v>0.04675</v>
      </c>
      <c r="AB65" s="6">
        <v>1.521</v>
      </c>
      <c r="AC65" s="10">
        <v>0.82</v>
      </c>
      <c r="AD65" s="16">
        <v>0.2601</v>
      </c>
      <c r="AE65" s="53">
        <v>1.253</v>
      </c>
      <c r="AF65" s="10">
        <v>0.945</v>
      </c>
      <c r="AG65" s="57">
        <v>1.232</v>
      </c>
      <c r="AH65" s="6">
        <v>0.346</v>
      </c>
      <c r="AI65" s="16">
        <v>0.03024</v>
      </c>
      <c r="AJ65" s="12">
        <v>0.04477</v>
      </c>
      <c r="AK65" s="6">
        <v>0.37</v>
      </c>
      <c r="AL65" s="57">
        <v>0.935</v>
      </c>
      <c r="AM65" s="57">
        <v>0.0432</v>
      </c>
      <c r="AN65" s="6">
        <v>0.2054</v>
      </c>
      <c r="AO65" s="12">
        <v>0.04725</v>
      </c>
      <c r="AP65" s="10">
        <v>0.04158</v>
      </c>
      <c r="AQ65" s="12">
        <v>1.464</v>
      </c>
      <c r="AR65" s="16">
        <v>0.0885</v>
      </c>
      <c r="AS65" s="6">
        <v>0.1701</v>
      </c>
      <c r="AT65" s="53">
        <f t="shared" si="1"/>
        <v>4.934</v>
      </c>
      <c r="AU65" s="57">
        <f t="shared" si="2"/>
        <v>2.34545</v>
      </c>
      <c r="AV65" s="12">
        <f t="shared" si="3"/>
        <v>2.67672</v>
      </c>
      <c r="AW65" s="141">
        <f t="shared" si="4"/>
        <v>3.325</v>
      </c>
      <c r="AX65" s="6">
        <f t="shared" si="5"/>
        <v>11.733499999999998</v>
      </c>
      <c r="AY65" s="10">
        <f t="shared" si="6"/>
        <v>3.3367299999999998</v>
      </c>
      <c r="AZ65" s="148">
        <f t="shared" si="7"/>
        <v>2.78979</v>
      </c>
      <c r="BA65" s="19">
        <f t="shared" si="8"/>
        <v>31.05229</v>
      </c>
      <c r="BB65" s="151">
        <f t="shared" si="13"/>
        <v>1.817626144692096</v>
      </c>
      <c r="BC65" s="151">
        <f t="shared" si="10"/>
        <v>6.205154930144639</v>
      </c>
      <c r="BD65" s="151">
        <f t="shared" si="10"/>
        <v>1.6937482785730564</v>
      </c>
      <c r="BE65" s="151">
        <f t="shared" si="10"/>
        <v>0.9628688684707202</v>
      </c>
      <c r="BF65" s="151">
        <f t="shared" si="10"/>
        <v>8.052061297737602</v>
      </c>
      <c r="BG65" s="151">
        <f t="shared" si="10"/>
        <v>8.713118637845568</v>
      </c>
      <c r="BH65" s="151">
        <f t="shared" si="10"/>
        <v>1.3986937247258882</v>
      </c>
      <c r="BI65" s="152">
        <f t="shared" si="11"/>
        <v>28.84327188218957</v>
      </c>
      <c r="BJ65" s="1">
        <f t="shared" si="14"/>
        <v>7.5190516459098005</v>
      </c>
      <c r="BK65" s="1">
        <f t="shared" si="12"/>
        <v>4.8940516459098005</v>
      </c>
    </row>
    <row r="66" spans="3:63" ht="12.75">
      <c r="C66">
        <v>2007</v>
      </c>
      <c r="D66" s="4">
        <v>3.35</v>
      </c>
      <c r="E66" s="6">
        <v>3.78</v>
      </c>
      <c r="F66" s="10">
        <v>0.534</v>
      </c>
      <c r="G66" s="10">
        <v>0.2928</v>
      </c>
      <c r="H66" s="12">
        <v>0.29225</v>
      </c>
      <c r="I66" s="16">
        <v>0.262</v>
      </c>
      <c r="J66" s="12">
        <v>0.39</v>
      </c>
      <c r="K66" s="16">
        <v>0.05535</v>
      </c>
      <c r="L66" s="10">
        <v>0.04445</v>
      </c>
      <c r="M66" s="53">
        <v>1.062</v>
      </c>
      <c r="N66" s="16">
        <v>1.197</v>
      </c>
      <c r="O66" s="12">
        <v>0.2839</v>
      </c>
      <c r="P66" s="10">
        <v>0.1074</v>
      </c>
      <c r="Q66" s="57">
        <v>0.0835</v>
      </c>
      <c r="R66" s="12">
        <v>0.1448</v>
      </c>
      <c r="S66" s="10">
        <v>0.3042</v>
      </c>
      <c r="T66" s="6">
        <v>1.674</v>
      </c>
      <c r="U66" s="53">
        <v>2.52</v>
      </c>
      <c r="V66" s="10">
        <v>0.1232</v>
      </c>
      <c r="W66" s="16">
        <v>0.3009</v>
      </c>
      <c r="X66" s="16">
        <v>0.574</v>
      </c>
      <c r="Y66" s="6">
        <v>1.909</v>
      </c>
      <c r="Z66" s="6">
        <v>1.89</v>
      </c>
      <c r="AA66" s="57">
        <v>0.046</v>
      </c>
      <c r="AB66" s="6">
        <v>1.53</v>
      </c>
      <c r="AC66" s="10">
        <v>0.8255</v>
      </c>
      <c r="AD66" s="16">
        <v>0.2567</v>
      </c>
      <c r="AE66" s="53">
        <v>1.225</v>
      </c>
      <c r="AF66" s="10">
        <v>0.935</v>
      </c>
      <c r="AG66" s="57">
        <v>1.218</v>
      </c>
      <c r="AH66" s="6">
        <v>0.342</v>
      </c>
      <c r="AI66" s="16">
        <v>0.03</v>
      </c>
      <c r="AJ66" s="12">
        <v>0.0444</v>
      </c>
      <c r="AK66" s="6">
        <v>0.372</v>
      </c>
      <c r="AL66" s="57">
        <v>0.9295</v>
      </c>
      <c r="AM66" s="57">
        <v>0.042</v>
      </c>
      <c r="AN66" s="6">
        <v>0.2028</v>
      </c>
      <c r="AO66" s="12">
        <v>0.0468</v>
      </c>
      <c r="AP66" s="10">
        <v>0.04212</v>
      </c>
      <c r="AQ66" s="12">
        <v>1.456</v>
      </c>
      <c r="AR66" s="16">
        <v>0.0875</v>
      </c>
      <c r="AS66" s="6">
        <v>0.1692</v>
      </c>
      <c r="AT66" s="53">
        <f t="shared" si="1"/>
        <v>4.807</v>
      </c>
      <c r="AU66" s="57">
        <f t="shared" si="2"/>
        <v>2.319</v>
      </c>
      <c r="AV66" s="12">
        <f t="shared" si="3"/>
        <v>2.65815</v>
      </c>
      <c r="AW66" s="141">
        <f t="shared" si="4"/>
        <v>3.35</v>
      </c>
      <c r="AX66" s="6">
        <f t="shared" si="5"/>
        <v>11.869</v>
      </c>
      <c r="AY66" s="10">
        <f t="shared" si="6"/>
        <v>3.29267</v>
      </c>
      <c r="AZ66" s="148">
        <f t="shared" si="7"/>
        <v>2.7634499999999997</v>
      </c>
      <c r="BA66" s="19">
        <f t="shared" si="8"/>
        <v>30.975270000000002</v>
      </c>
      <c r="BB66" s="151">
        <f t="shared" si="13"/>
        <v>1.853978667585938</v>
      </c>
      <c r="BC66" s="151">
        <f t="shared" si="10"/>
        <v>6.329258028747532</v>
      </c>
      <c r="BD66" s="151">
        <f t="shared" si="10"/>
        <v>1.7276232441445176</v>
      </c>
      <c r="BE66" s="151">
        <f t="shared" si="10"/>
        <v>0.9821262458401346</v>
      </c>
      <c r="BF66" s="151">
        <f t="shared" si="10"/>
        <v>8.213102523692354</v>
      </c>
      <c r="BG66" s="151">
        <f t="shared" si="10"/>
        <v>8.88738101060248</v>
      </c>
      <c r="BH66" s="151">
        <f t="shared" si="10"/>
        <v>1.4266675992204059</v>
      </c>
      <c r="BI66" s="152">
        <f t="shared" si="11"/>
        <v>29.420137319833362</v>
      </c>
      <c r="BJ66" s="1">
        <f t="shared" si="14"/>
        <v>7.744623195287095</v>
      </c>
      <c r="BK66" s="1">
        <f t="shared" si="12"/>
        <v>5.224623195287094</v>
      </c>
    </row>
    <row r="67" spans="3:63" ht="12.75">
      <c r="C67">
        <v>2008</v>
      </c>
      <c r="D67" s="4">
        <v>3.375</v>
      </c>
      <c r="E67" s="6">
        <v>3.82</v>
      </c>
      <c r="F67" s="10">
        <v>0.516</v>
      </c>
      <c r="G67" s="10">
        <v>0.288</v>
      </c>
      <c r="H67" s="12">
        <v>0.27825</v>
      </c>
      <c r="I67" s="16">
        <v>0.255</v>
      </c>
      <c r="J67" s="12">
        <v>0.388</v>
      </c>
      <c r="K67" s="16">
        <v>0.05355</v>
      </c>
      <c r="L67" s="10">
        <v>0.042</v>
      </c>
      <c r="M67" s="53">
        <v>1.067</v>
      </c>
      <c r="N67" s="16">
        <v>1.19</v>
      </c>
      <c r="O67" s="12">
        <v>0.2856</v>
      </c>
      <c r="P67" s="10">
        <v>0.1038</v>
      </c>
      <c r="Q67" s="57">
        <v>0.0795</v>
      </c>
      <c r="R67" s="12">
        <v>0.1416</v>
      </c>
      <c r="S67" s="10">
        <v>0.297</v>
      </c>
      <c r="T67" s="6">
        <v>1.7</v>
      </c>
      <c r="U67" s="53">
        <v>2.415</v>
      </c>
      <c r="V67" s="10">
        <v>0.1168</v>
      </c>
      <c r="W67" s="16">
        <v>0.2958</v>
      </c>
      <c r="X67" s="16">
        <v>0.5705</v>
      </c>
      <c r="Y67" s="6">
        <v>1.9435</v>
      </c>
      <c r="Z67" s="6">
        <v>1.92</v>
      </c>
      <c r="AA67" s="57">
        <v>0.045</v>
      </c>
      <c r="AB67" s="6">
        <v>1.53</v>
      </c>
      <c r="AC67" s="10">
        <v>0.82</v>
      </c>
      <c r="AD67" s="16">
        <v>0.2533</v>
      </c>
      <c r="AE67" s="53">
        <v>1.197</v>
      </c>
      <c r="AF67" s="10">
        <v>0.93</v>
      </c>
      <c r="AG67" s="57">
        <v>1.204</v>
      </c>
      <c r="AH67" s="6">
        <v>0.336</v>
      </c>
      <c r="AI67" s="16">
        <v>0.02952</v>
      </c>
      <c r="AJ67" s="12">
        <v>0.04403</v>
      </c>
      <c r="AK67" s="6">
        <v>0.374</v>
      </c>
      <c r="AL67" s="57">
        <v>0.924</v>
      </c>
      <c r="AM67" s="57">
        <v>0.0408</v>
      </c>
      <c r="AN67" s="6">
        <v>0.1989</v>
      </c>
      <c r="AO67" s="12">
        <v>0.04635</v>
      </c>
      <c r="AP67" s="10">
        <v>0.04239</v>
      </c>
      <c r="AQ67" s="12">
        <v>1.44</v>
      </c>
      <c r="AR67" s="16">
        <v>0.087</v>
      </c>
      <c r="AS67" s="6">
        <v>0.1683</v>
      </c>
      <c r="AT67" s="53">
        <f t="shared" si="1"/>
        <v>4.679</v>
      </c>
      <c r="AU67" s="57">
        <f t="shared" si="2"/>
        <v>2.2933</v>
      </c>
      <c r="AV67" s="12">
        <f t="shared" si="3"/>
        <v>2.62383</v>
      </c>
      <c r="AW67" s="141">
        <f t="shared" si="4"/>
        <v>3.375</v>
      </c>
      <c r="AX67" s="6">
        <f t="shared" si="5"/>
        <v>11.9907</v>
      </c>
      <c r="AY67" s="10">
        <f t="shared" si="6"/>
        <v>3.2350900000000005</v>
      </c>
      <c r="AZ67" s="148">
        <f t="shared" si="7"/>
        <v>2.73467</v>
      </c>
      <c r="BA67" s="19">
        <f t="shared" si="8"/>
        <v>30.85249</v>
      </c>
      <c r="BB67" s="151">
        <f t="shared" si="13"/>
        <v>1.8910582409376568</v>
      </c>
      <c r="BC67" s="151">
        <f t="shared" si="10"/>
        <v>6.455843189322483</v>
      </c>
      <c r="BD67" s="151">
        <f t="shared" si="10"/>
        <v>1.762175709027408</v>
      </c>
      <c r="BE67" s="151">
        <f t="shared" si="10"/>
        <v>1.0017687707569374</v>
      </c>
      <c r="BF67" s="151">
        <f t="shared" si="10"/>
        <v>8.377364574166203</v>
      </c>
      <c r="BG67" s="151">
        <f t="shared" si="10"/>
        <v>9.06512863081453</v>
      </c>
      <c r="BH67" s="151">
        <f t="shared" si="10"/>
        <v>1.455200951204814</v>
      </c>
      <c r="BI67" s="152">
        <f t="shared" si="11"/>
        <v>30.008540066230033</v>
      </c>
      <c r="BJ67" s="1">
        <f t="shared" si="14"/>
        <v>7.976961891145708</v>
      </c>
      <c r="BK67" s="1">
        <f t="shared" si="12"/>
        <v>5.561961891145708</v>
      </c>
    </row>
    <row r="68" spans="3:63" ht="12.75">
      <c r="C68">
        <v>2009</v>
      </c>
      <c r="D68" s="4">
        <v>3.4</v>
      </c>
      <c r="E68" s="6">
        <v>3.86</v>
      </c>
      <c r="F68" s="10">
        <v>0.495</v>
      </c>
      <c r="G68" s="10">
        <v>0.2816</v>
      </c>
      <c r="H68" s="12">
        <v>0.26425</v>
      </c>
      <c r="I68" s="16">
        <v>0.247</v>
      </c>
      <c r="J68" s="12">
        <v>0.386</v>
      </c>
      <c r="K68" s="16">
        <v>0.0513</v>
      </c>
      <c r="L68" s="10">
        <v>0.03955</v>
      </c>
      <c r="M68" s="53">
        <v>1.068</v>
      </c>
      <c r="N68" s="16">
        <v>1.183</v>
      </c>
      <c r="O68" s="12">
        <v>0.2873</v>
      </c>
      <c r="P68" s="10">
        <v>0.0996</v>
      </c>
      <c r="Q68" s="57">
        <v>0.075</v>
      </c>
      <c r="R68" s="12">
        <v>0.1376</v>
      </c>
      <c r="S68" s="10">
        <v>0.2898</v>
      </c>
      <c r="T68" s="6">
        <v>1.71</v>
      </c>
      <c r="U68" s="53">
        <v>2.289</v>
      </c>
      <c r="V68" s="10">
        <v>0.1096</v>
      </c>
      <c r="W68" s="16">
        <v>0.289</v>
      </c>
      <c r="X68" s="16">
        <v>0.567</v>
      </c>
      <c r="Y68" s="6">
        <v>1.978</v>
      </c>
      <c r="Z68" s="6">
        <v>1.94</v>
      </c>
      <c r="AA68" s="57">
        <v>0.04375</v>
      </c>
      <c r="AB68" s="6">
        <v>1.539</v>
      </c>
      <c r="AC68" s="10">
        <v>0.814</v>
      </c>
      <c r="AD68" s="16">
        <v>0.2482</v>
      </c>
      <c r="AE68" s="53">
        <v>1.162</v>
      </c>
      <c r="AF68" s="10">
        <v>0.92</v>
      </c>
      <c r="AG68" s="57">
        <v>1.183</v>
      </c>
      <c r="AH68" s="6">
        <v>0.326</v>
      </c>
      <c r="AI68" s="16">
        <v>0.0288</v>
      </c>
      <c r="AJ68" s="12">
        <v>0.04329</v>
      </c>
      <c r="AK68" s="6">
        <v>0.376</v>
      </c>
      <c r="AL68" s="57">
        <v>0.913</v>
      </c>
      <c r="AM68" s="57">
        <v>0.0396</v>
      </c>
      <c r="AN68" s="6">
        <v>0.1937</v>
      </c>
      <c r="AO68" s="12">
        <v>0.04545</v>
      </c>
      <c r="AP68" s="10">
        <v>0.04212</v>
      </c>
      <c r="AQ68" s="12">
        <v>1.424</v>
      </c>
      <c r="AR68" s="16">
        <v>0.0855</v>
      </c>
      <c r="AS68" s="6">
        <v>0.1665</v>
      </c>
      <c r="AT68" s="53">
        <f t="shared" si="1"/>
        <v>4.519</v>
      </c>
      <c r="AU68" s="57">
        <f t="shared" si="2"/>
        <v>2.25435</v>
      </c>
      <c r="AV68" s="12">
        <f t="shared" si="3"/>
        <v>2.5878900000000002</v>
      </c>
      <c r="AW68" s="141">
        <f t="shared" si="4"/>
        <v>3.4</v>
      </c>
      <c r="AX68" s="6">
        <f t="shared" si="5"/>
        <v>12.089199999999998</v>
      </c>
      <c r="AY68" s="10">
        <f t="shared" si="6"/>
        <v>3.16477</v>
      </c>
      <c r="AZ68" s="148">
        <f t="shared" si="7"/>
        <v>2.6998</v>
      </c>
      <c r="BA68" s="19">
        <f t="shared" si="8"/>
        <v>30.641510000000007</v>
      </c>
      <c r="BB68" s="151">
        <f t="shared" si="13"/>
        <v>1.92887940575641</v>
      </c>
      <c r="BC68" s="151">
        <f t="shared" si="10"/>
        <v>6.584960053108933</v>
      </c>
      <c r="BD68" s="151">
        <f t="shared" si="10"/>
        <v>1.7974192232079562</v>
      </c>
      <c r="BE68" s="151">
        <f t="shared" si="10"/>
        <v>1.0218041461720762</v>
      </c>
      <c r="BF68" s="151">
        <f t="shared" si="10"/>
        <v>8.544911865649526</v>
      </c>
      <c r="BG68" s="151">
        <f t="shared" si="10"/>
        <v>9.24643120343082</v>
      </c>
      <c r="BH68" s="151">
        <f t="shared" si="10"/>
        <v>1.4843049702289104</v>
      </c>
      <c r="BI68" s="152">
        <f t="shared" si="11"/>
        <v>30.608710867554635</v>
      </c>
      <c r="BJ68" s="1">
        <f t="shared" si="14"/>
        <v>8.21627074788008</v>
      </c>
      <c r="BK68" s="1">
        <f t="shared" si="12"/>
        <v>5.92727074788008</v>
      </c>
    </row>
    <row r="69" spans="3:63" ht="12.75">
      <c r="C69">
        <v>2010</v>
      </c>
      <c r="D69" s="4">
        <v>3.375</v>
      </c>
      <c r="E69" s="6">
        <v>3.9</v>
      </c>
      <c r="F69" s="10">
        <v>0.471</v>
      </c>
      <c r="G69" s="10">
        <v>0.2768</v>
      </c>
      <c r="H69" s="12">
        <v>0.2489</v>
      </c>
      <c r="I69" s="16">
        <v>0.238</v>
      </c>
      <c r="J69" s="12">
        <v>0.382</v>
      </c>
      <c r="K69" s="16">
        <v>0.04905</v>
      </c>
      <c r="L69" s="10">
        <v>0.03675</v>
      </c>
      <c r="M69" s="53">
        <v>1.068</v>
      </c>
      <c r="N69" s="16">
        <v>1.169</v>
      </c>
      <c r="O69" s="12">
        <v>0.2856</v>
      </c>
      <c r="P69" s="10">
        <v>0.0954</v>
      </c>
      <c r="Q69" s="57">
        <v>0.071</v>
      </c>
      <c r="R69" s="12">
        <v>0.1336</v>
      </c>
      <c r="S69" s="10">
        <v>0.279</v>
      </c>
      <c r="T69" s="6">
        <v>1.7</v>
      </c>
      <c r="U69" s="53">
        <v>2.16</v>
      </c>
      <c r="V69" s="10">
        <v>0.1016</v>
      </c>
      <c r="W69" s="16">
        <v>0.2839</v>
      </c>
      <c r="X69" s="16">
        <v>0.5635</v>
      </c>
      <c r="Y69" s="6">
        <v>1.9895</v>
      </c>
      <c r="Z69" s="6">
        <v>1.95</v>
      </c>
      <c r="AA69" s="57">
        <v>0.0425</v>
      </c>
      <c r="AB69" s="6">
        <v>1.539</v>
      </c>
      <c r="AC69" s="10">
        <v>0.808</v>
      </c>
      <c r="AD69" s="16">
        <v>0.2414</v>
      </c>
      <c r="AE69" s="53">
        <v>1.127</v>
      </c>
      <c r="AF69" s="10">
        <v>0.905</v>
      </c>
      <c r="AG69" s="57">
        <v>1.148</v>
      </c>
      <c r="AH69" s="6">
        <v>0.318</v>
      </c>
      <c r="AI69" s="16">
        <v>0.02784</v>
      </c>
      <c r="AJ69" s="12">
        <v>0.04255</v>
      </c>
      <c r="AK69" s="6">
        <v>0.374</v>
      </c>
      <c r="AL69" s="57">
        <v>0.8965</v>
      </c>
      <c r="AM69" s="57">
        <v>0.038015</v>
      </c>
      <c r="AN69" s="6">
        <v>0.1872</v>
      </c>
      <c r="AO69" s="12">
        <v>0.04455</v>
      </c>
      <c r="AP69" s="10">
        <v>0.04185</v>
      </c>
      <c r="AQ69" s="12">
        <v>1.4</v>
      </c>
      <c r="AR69" s="16">
        <v>0.0835</v>
      </c>
      <c r="AS69" s="6">
        <v>0.1656</v>
      </c>
      <c r="AT69" s="53">
        <f t="shared" si="1"/>
        <v>4.355</v>
      </c>
      <c r="AU69" s="57">
        <f t="shared" si="2"/>
        <v>2.196015</v>
      </c>
      <c r="AV69" s="12">
        <f t="shared" si="3"/>
        <v>2.5372</v>
      </c>
      <c r="AW69" s="141">
        <f t="shared" si="4"/>
        <v>3.375</v>
      </c>
      <c r="AX69" s="6">
        <f t="shared" si="5"/>
        <v>12.123299999999999</v>
      </c>
      <c r="AY69" s="10">
        <f t="shared" si="6"/>
        <v>3.0840000000000005</v>
      </c>
      <c r="AZ69" s="148">
        <f t="shared" si="7"/>
        <v>2.65619</v>
      </c>
      <c r="BA69" s="19">
        <f t="shared" si="8"/>
        <v>30.258105</v>
      </c>
      <c r="BB69" s="151">
        <f t="shared" si="13"/>
        <v>1.9674569938715383</v>
      </c>
      <c r="BC69" s="151">
        <f t="shared" si="10"/>
        <v>6.716659254171112</v>
      </c>
      <c r="BD69" s="151">
        <f t="shared" si="10"/>
        <v>1.8333676076721155</v>
      </c>
      <c r="BE69" s="151">
        <f t="shared" si="10"/>
        <v>1.0422402290955177</v>
      </c>
      <c r="BF69" s="151">
        <f t="shared" si="10"/>
        <v>8.715810102962516</v>
      </c>
      <c r="BG69" s="151">
        <f t="shared" si="10"/>
        <v>9.431359827499437</v>
      </c>
      <c r="BH69" s="151">
        <f t="shared" si="10"/>
        <v>1.5139910696334886</v>
      </c>
      <c r="BI69" s="152">
        <f t="shared" si="11"/>
        <v>31.22088508490572</v>
      </c>
      <c r="BJ69" s="1">
        <f t="shared" si="14"/>
        <v>8.462758870316481</v>
      </c>
      <c r="BK69" s="1">
        <f t="shared" si="12"/>
        <v>6.302758870316481</v>
      </c>
    </row>
    <row r="70" spans="3:63" ht="12.75">
      <c r="C70">
        <v>2011</v>
      </c>
      <c r="D70" s="4">
        <v>3.35</v>
      </c>
      <c r="E70" s="6">
        <v>3.92</v>
      </c>
      <c r="F70" s="10">
        <v>0.453</v>
      </c>
      <c r="G70" s="10">
        <v>0.2672</v>
      </c>
      <c r="H70" s="12">
        <v>0.238</v>
      </c>
      <c r="I70" s="16">
        <v>0.23</v>
      </c>
      <c r="J70" s="12">
        <v>0.378</v>
      </c>
      <c r="K70" s="16">
        <v>0.04635</v>
      </c>
      <c r="L70" s="10">
        <v>0.0343</v>
      </c>
      <c r="M70" s="53">
        <v>1.068</v>
      </c>
      <c r="N70" s="16">
        <v>1.155</v>
      </c>
      <c r="O70" s="12">
        <v>0.2839</v>
      </c>
      <c r="P70" s="10">
        <v>0.0906</v>
      </c>
      <c r="Q70" s="57">
        <v>0.067</v>
      </c>
      <c r="R70" s="12">
        <v>0.1288</v>
      </c>
      <c r="S70" s="10">
        <v>0.2646</v>
      </c>
      <c r="T70" s="6">
        <v>1.69</v>
      </c>
      <c r="U70" s="53">
        <v>2.058</v>
      </c>
      <c r="V70" s="10">
        <v>0.0952</v>
      </c>
      <c r="W70" s="16">
        <v>0.2754</v>
      </c>
      <c r="X70" s="16">
        <v>0.56</v>
      </c>
      <c r="Y70" s="6">
        <v>1.9895</v>
      </c>
      <c r="Z70" s="6">
        <v>1.95</v>
      </c>
      <c r="AA70" s="57">
        <v>0.041</v>
      </c>
      <c r="AB70" s="6">
        <v>1.557</v>
      </c>
      <c r="AC70" s="10">
        <v>0.7995</v>
      </c>
      <c r="AD70" s="16">
        <v>0.2346</v>
      </c>
      <c r="AE70" s="53">
        <v>1.085</v>
      </c>
      <c r="AF70" s="10">
        <v>0.89</v>
      </c>
      <c r="AG70" s="57">
        <v>1.113</v>
      </c>
      <c r="AH70" s="6">
        <v>0.308</v>
      </c>
      <c r="AI70" s="16">
        <v>0.02688</v>
      </c>
      <c r="AJ70" s="12">
        <v>0.04144</v>
      </c>
      <c r="AK70" s="6">
        <v>0.372</v>
      </c>
      <c r="AL70" s="57">
        <v>0.8745</v>
      </c>
      <c r="AM70" s="57">
        <v>0.036822</v>
      </c>
      <c r="AN70" s="6">
        <v>0.1807</v>
      </c>
      <c r="AO70" s="12">
        <v>0.04365</v>
      </c>
      <c r="AP70" s="10">
        <v>0.04131</v>
      </c>
      <c r="AQ70" s="12">
        <v>1.392</v>
      </c>
      <c r="AR70" s="16">
        <v>0.0805</v>
      </c>
      <c r="AS70" s="6">
        <v>0.1638</v>
      </c>
      <c r="AT70" s="53">
        <f t="shared" si="1"/>
        <v>4.211</v>
      </c>
      <c r="AU70" s="57">
        <f t="shared" si="2"/>
        <v>2.1323220000000003</v>
      </c>
      <c r="AV70" s="12">
        <f t="shared" si="3"/>
        <v>2.5057899999999997</v>
      </c>
      <c r="AW70" s="141">
        <f t="shared" si="4"/>
        <v>3.35</v>
      </c>
      <c r="AX70" s="6">
        <f t="shared" si="5"/>
        <v>12.130999999999998</v>
      </c>
      <c r="AY70" s="10">
        <f t="shared" si="6"/>
        <v>3.0001100000000003</v>
      </c>
      <c r="AZ70" s="148">
        <f t="shared" si="7"/>
        <v>2.6087299999999995</v>
      </c>
      <c r="BA70" s="19">
        <f t="shared" si="8"/>
        <v>29.874551999999994</v>
      </c>
      <c r="BB70" s="151">
        <f t="shared" si="13"/>
        <v>2.006806133748969</v>
      </c>
      <c r="BC70" s="151">
        <f t="shared" si="10"/>
        <v>6.850992439254534</v>
      </c>
      <c r="BD70" s="151">
        <f t="shared" si="10"/>
        <v>1.870034959825558</v>
      </c>
      <c r="BE70" s="151">
        <f t="shared" si="10"/>
        <v>1.063085033677428</v>
      </c>
      <c r="BF70" s="151">
        <f t="shared" si="10"/>
        <v>8.890126305021766</v>
      </c>
      <c r="BG70" s="151">
        <f t="shared" si="10"/>
        <v>9.619987024049426</v>
      </c>
      <c r="BH70" s="151">
        <f t="shared" si="10"/>
        <v>1.5442708910261584</v>
      </c>
      <c r="BI70" s="152">
        <f t="shared" si="11"/>
        <v>31.845302786603842</v>
      </c>
      <c r="BJ70" s="1">
        <f t="shared" si="14"/>
        <v>8.716641636425976</v>
      </c>
      <c r="BK70" s="1">
        <f t="shared" si="12"/>
        <v>6.658641636425976</v>
      </c>
    </row>
    <row r="71" spans="3:63" ht="12.75">
      <c r="C71">
        <v>2012</v>
      </c>
      <c r="D71" s="4">
        <v>3.325</v>
      </c>
      <c r="E71" s="6">
        <v>3.9</v>
      </c>
      <c r="F71" s="10">
        <v>0.426</v>
      </c>
      <c r="G71" s="10">
        <v>0.2544</v>
      </c>
      <c r="H71" s="12">
        <v>0.22575</v>
      </c>
      <c r="I71" s="16">
        <v>0.221</v>
      </c>
      <c r="J71" s="12">
        <v>0.374</v>
      </c>
      <c r="K71" s="16">
        <v>0.0441</v>
      </c>
      <c r="L71" s="10">
        <v>0.0322</v>
      </c>
      <c r="M71" s="53">
        <v>1.065</v>
      </c>
      <c r="N71" s="16">
        <v>1.141</v>
      </c>
      <c r="O71" s="12">
        <v>0.2822</v>
      </c>
      <c r="P71" s="10">
        <v>0.0858</v>
      </c>
      <c r="Q71" s="57">
        <v>0.064</v>
      </c>
      <c r="R71" s="12">
        <v>0.1232</v>
      </c>
      <c r="S71" s="10">
        <v>0.2484</v>
      </c>
      <c r="T71" s="6">
        <v>1.7</v>
      </c>
      <c r="U71" s="53">
        <v>1.932</v>
      </c>
      <c r="V71" s="10">
        <v>0.0896</v>
      </c>
      <c r="W71" s="16">
        <v>0.2635</v>
      </c>
      <c r="X71" s="16">
        <v>0.553</v>
      </c>
      <c r="Y71" s="6">
        <v>1.978</v>
      </c>
      <c r="Z71" s="6">
        <v>1.94</v>
      </c>
      <c r="AA71" s="57">
        <v>0.03975</v>
      </c>
      <c r="AB71" s="6">
        <v>1.584</v>
      </c>
      <c r="AC71" s="10">
        <v>0.7865</v>
      </c>
      <c r="AD71" s="16">
        <v>0.2244</v>
      </c>
      <c r="AE71" s="53">
        <v>1.043</v>
      </c>
      <c r="AF71" s="10">
        <v>0.87</v>
      </c>
      <c r="AG71" s="57">
        <v>1.071</v>
      </c>
      <c r="AH71" s="6">
        <v>0.296</v>
      </c>
      <c r="AI71" s="16">
        <v>0.02544</v>
      </c>
      <c r="AJ71" s="12">
        <v>0.03996</v>
      </c>
      <c r="AK71" s="6">
        <v>0.37</v>
      </c>
      <c r="AL71" s="57">
        <v>0.847</v>
      </c>
      <c r="AM71" s="57">
        <v>0.035602</v>
      </c>
      <c r="AN71" s="6">
        <v>0.1729</v>
      </c>
      <c r="AO71" s="12">
        <v>0.0423</v>
      </c>
      <c r="AP71" s="10">
        <v>0.04104</v>
      </c>
      <c r="AQ71" s="12">
        <v>1.384</v>
      </c>
      <c r="AR71" s="16">
        <v>0.078</v>
      </c>
      <c r="AS71" s="6">
        <v>0.161</v>
      </c>
      <c r="AT71" s="53">
        <f t="shared" si="1"/>
        <v>4.04</v>
      </c>
      <c r="AU71" s="57">
        <f t="shared" si="2"/>
        <v>2.057352</v>
      </c>
      <c r="AV71" s="12">
        <f t="shared" si="3"/>
        <v>2.47141</v>
      </c>
      <c r="AW71" s="141">
        <f t="shared" si="4"/>
        <v>3.325</v>
      </c>
      <c r="AX71" s="6">
        <f t="shared" si="5"/>
        <v>12.101899999999997</v>
      </c>
      <c r="AY71" s="10">
        <f t="shared" si="6"/>
        <v>2.89414</v>
      </c>
      <c r="AZ71" s="148">
        <f t="shared" si="7"/>
        <v>2.55044</v>
      </c>
      <c r="BA71" s="19">
        <f t="shared" si="8"/>
        <v>29.38004200000001</v>
      </c>
      <c r="BB71" s="151">
        <f t="shared" si="13"/>
        <v>2.0469422564239483</v>
      </c>
      <c r="BC71" s="151">
        <f t="shared" si="10"/>
        <v>6.9880122880396245</v>
      </c>
      <c r="BD71" s="151">
        <f t="shared" si="10"/>
        <v>1.9074356590220691</v>
      </c>
      <c r="BE71" s="151">
        <f t="shared" si="10"/>
        <v>1.0843467343509765</v>
      </c>
      <c r="BF71" s="151">
        <f t="shared" si="10"/>
        <v>9.067928831122202</v>
      </c>
      <c r="BG71" s="151">
        <f t="shared" si="10"/>
        <v>9.812386764530414</v>
      </c>
      <c r="BH71" s="151">
        <f t="shared" si="10"/>
        <v>1.5751563088466816</v>
      </c>
      <c r="BI71" s="152">
        <f t="shared" si="11"/>
        <v>32.482208842335915</v>
      </c>
      <c r="BJ71" s="1">
        <f t="shared" si="14"/>
        <v>8.978140885518755</v>
      </c>
      <c r="BK71" s="1">
        <f t="shared" si="12"/>
        <v>7.046140885518755</v>
      </c>
    </row>
    <row r="72" spans="3:63" ht="12.75">
      <c r="C72">
        <v>2013</v>
      </c>
      <c r="D72" s="4">
        <v>3.3</v>
      </c>
      <c r="E72" s="6">
        <v>3.88</v>
      </c>
      <c r="F72" s="10">
        <v>0.402</v>
      </c>
      <c r="G72" s="10">
        <v>0.2416</v>
      </c>
      <c r="H72" s="12">
        <v>0.2135</v>
      </c>
      <c r="I72" s="16">
        <v>0.211</v>
      </c>
      <c r="J72" s="12">
        <v>0.368</v>
      </c>
      <c r="K72" s="16">
        <v>0.04185</v>
      </c>
      <c r="L72" s="10">
        <v>0.0301</v>
      </c>
      <c r="M72" s="53">
        <v>1.056</v>
      </c>
      <c r="N72" s="16">
        <v>1.127</v>
      </c>
      <c r="O72" s="12">
        <v>0.2805</v>
      </c>
      <c r="P72" s="10">
        <v>0.081</v>
      </c>
      <c r="Q72" s="57">
        <v>0.0605</v>
      </c>
      <c r="R72" s="12">
        <v>0.1184</v>
      </c>
      <c r="S72" s="10">
        <v>0.2322</v>
      </c>
      <c r="T72" s="6">
        <v>1.71</v>
      </c>
      <c r="U72" s="53">
        <v>1.806</v>
      </c>
      <c r="V72" s="10">
        <v>0.084</v>
      </c>
      <c r="W72" s="16">
        <v>0.2533</v>
      </c>
      <c r="X72" s="16">
        <v>0.546</v>
      </c>
      <c r="Y72" s="6">
        <v>1.955</v>
      </c>
      <c r="Z72" s="6">
        <v>1.93</v>
      </c>
      <c r="AA72" s="57">
        <v>0.03825</v>
      </c>
      <c r="AB72" s="6">
        <v>1.602</v>
      </c>
      <c r="AC72" s="10">
        <v>0.778</v>
      </c>
      <c r="AD72" s="16">
        <v>0.2125</v>
      </c>
      <c r="AE72" s="53">
        <v>1.001</v>
      </c>
      <c r="AF72" s="10">
        <v>0.845</v>
      </c>
      <c r="AG72" s="57">
        <v>1.008</v>
      </c>
      <c r="AH72" s="6">
        <v>0.282</v>
      </c>
      <c r="AI72" s="16">
        <v>0.02448</v>
      </c>
      <c r="AJ72" s="12">
        <v>0.03848</v>
      </c>
      <c r="AK72" s="6">
        <v>0.366</v>
      </c>
      <c r="AL72" s="57">
        <v>0.814</v>
      </c>
      <c r="AM72" s="57">
        <v>0.034258</v>
      </c>
      <c r="AN72" s="6">
        <v>0.1638</v>
      </c>
      <c r="AO72" s="12">
        <v>0.04095</v>
      </c>
      <c r="AP72" s="10">
        <v>0.04077</v>
      </c>
      <c r="AQ72" s="12">
        <v>1.376</v>
      </c>
      <c r="AR72" s="16">
        <v>0.0745</v>
      </c>
      <c r="AS72" s="6">
        <v>0.1584</v>
      </c>
      <c r="AT72" s="53">
        <f t="shared" si="1"/>
        <v>3.863</v>
      </c>
      <c r="AU72" s="57">
        <f t="shared" si="2"/>
        <v>1.9550079999999999</v>
      </c>
      <c r="AV72" s="12">
        <f t="shared" si="3"/>
        <v>2.4358299999999997</v>
      </c>
      <c r="AW72" s="141">
        <f t="shared" si="4"/>
        <v>3.3</v>
      </c>
      <c r="AX72" s="6">
        <f t="shared" si="5"/>
        <v>12.0472</v>
      </c>
      <c r="AY72" s="10">
        <f t="shared" si="6"/>
        <v>2.79137</v>
      </c>
      <c r="AZ72" s="148">
        <f t="shared" si="7"/>
        <v>2.49063</v>
      </c>
      <c r="BA72" s="19">
        <f t="shared" si="8"/>
        <v>28.826338</v>
      </c>
      <c r="BB72" s="151">
        <f t="shared" si="13"/>
        <v>2.0878811015524272</v>
      </c>
      <c r="BC72" s="151">
        <f t="shared" si="10"/>
        <v>7.127772533800417</v>
      </c>
      <c r="BD72" s="151">
        <f t="shared" si="10"/>
        <v>1.9455843722025106</v>
      </c>
      <c r="BE72" s="151">
        <f t="shared" si="10"/>
        <v>1.1060336690379962</v>
      </c>
      <c r="BF72" s="151">
        <f t="shared" si="10"/>
        <v>9.249287407744646</v>
      </c>
      <c r="BG72" s="151">
        <f t="shared" si="10"/>
        <v>10.008634499821023</v>
      </c>
      <c r="BH72" s="151">
        <f t="shared" si="10"/>
        <v>1.6066594350236152</v>
      </c>
      <c r="BI72" s="152">
        <f t="shared" si="11"/>
        <v>33.131853019182635</v>
      </c>
      <c r="BJ72" s="1">
        <f t="shared" si="14"/>
        <v>9.247485112084318</v>
      </c>
      <c r="BK72" s="1">
        <f t="shared" si="12"/>
        <v>7.441485112084318</v>
      </c>
    </row>
    <row r="73" spans="3:63" ht="12.75">
      <c r="C73">
        <v>2014</v>
      </c>
      <c r="D73" s="4">
        <v>3.275</v>
      </c>
      <c r="E73" s="6">
        <v>3.86</v>
      </c>
      <c r="F73" s="10">
        <v>0.381</v>
      </c>
      <c r="G73" s="10">
        <v>0.2288</v>
      </c>
      <c r="H73" s="12">
        <v>0.203</v>
      </c>
      <c r="I73" s="16">
        <v>0.202</v>
      </c>
      <c r="J73" s="12">
        <v>0.362</v>
      </c>
      <c r="K73" s="16">
        <v>0.04005</v>
      </c>
      <c r="L73" s="10">
        <v>0.02835</v>
      </c>
      <c r="M73" s="53">
        <v>1.047</v>
      </c>
      <c r="N73" s="16">
        <v>1.106</v>
      </c>
      <c r="O73" s="12">
        <v>0.2771</v>
      </c>
      <c r="P73" s="10">
        <v>0.0756</v>
      </c>
      <c r="Q73" s="57">
        <v>0.0575</v>
      </c>
      <c r="R73" s="12">
        <v>0.1136</v>
      </c>
      <c r="S73" s="10">
        <v>0.2142</v>
      </c>
      <c r="T73" s="6">
        <v>1.72</v>
      </c>
      <c r="U73" s="53">
        <v>1.701</v>
      </c>
      <c r="V73" s="10">
        <v>0.0784</v>
      </c>
      <c r="W73" s="16">
        <v>0.2397</v>
      </c>
      <c r="X73" s="16">
        <v>0.539</v>
      </c>
      <c r="Y73" s="6">
        <v>1.932</v>
      </c>
      <c r="Z73" s="6">
        <v>1.91</v>
      </c>
      <c r="AA73" s="57">
        <v>0.0365</v>
      </c>
      <c r="AB73" s="6">
        <v>1.638</v>
      </c>
      <c r="AC73" s="10">
        <v>0.767</v>
      </c>
      <c r="AD73" s="16">
        <v>0.1989</v>
      </c>
      <c r="AE73" s="53">
        <v>0.959</v>
      </c>
      <c r="AF73" s="10">
        <v>0.82</v>
      </c>
      <c r="AG73" s="57">
        <v>0.945</v>
      </c>
      <c r="AH73" s="6">
        <v>0.268</v>
      </c>
      <c r="AI73" s="16">
        <v>0.02304</v>
      </c>
      <c r="AJ73" s="12">
        <v>0.03663</v>
      </c>
      <c r="AK73" s="6">
        <v>0.362</v>
      </c>
      <c r="AL73" s="57">
        <v>0.781</v>
      </c>
      <c r="AM73" s="57">
        <v>0.032697</v>
      </c>
      <c r="AN73" s="6">
        <v>0.1547</v>
      </c>
      <c r="AO73" s="12">
        <v>0.0396</v>
      </c>
      <c r="AP73" s="10">
        <v>0.0405</v>
      </c>
      <c r="AQ73" s="12">
        <v>1.384</v>
      </c>
      <c r="AR73" s="16">
        <v>0.0705</v>
      </c>
      <c r="AS73" s="6">
        <v>0.1548</v>
      </c>
      <c r="AT73" s="53">
        <f t="shared" si="1"/>
        <v>3.7070000000000003</v>
      </c>
      <c r="AU73" s="57">
        <f t="shared" si="2"/>
        <v>1.8526969999999998</v>
      </c>
      <c r="AV73" s="12">
        <f t="shared" si="3"/>
        <v>2.41593</v>
      </c>
      <c r="AW73" s="141">
        <f t="shared" si="4"/>
        <v>3.275</v>
      </c>
      <c r="AX73" s="6">
        <f t="shared" si="5"/>
        <v>11.999500000000001</v>
      </c>
      <c r="AY73" s="10">
        <f t="shared" si="6"/>
        <v>2.68705</v>
      </c>
      <c r="AZ73" s="148">
        <f t="shared" si="7"/>
        <v>2.4191900000000004</v>
      </c>
      <c r="BA73" s="19">
        <f t="shared" si="8"/>
        <v>28.303166999999995</v>
      </c>
      <c r="BB73" s="151">
        <f t="shared" si="13"/>
        <v>2.1296387235834757</v>
      </c>
      <c r="BC73" s="151">
        <f t="shared" si="10"/>
        <v>7.270327984476426</v>
      </c>
      <c r="BD73" s="151">
        <f t="shared" si="10"/>
        <v>1.9844960596465608</v>
      </c>
      <c r="BE73" s="151">
        <f t="shared" si="10"/>
        <v>1.1281543424187561</v>
      </c>
      <c r="BF73" s="151">
        <f t="shared" si="10"/>
        <v>9.43427315589954</v>
      </c>
      <c r="BG73" s="151">
        <f t="shared" si="10"/>
        <v>10.208807189817444</v>
      </c>
      <c r="BH73" s="151">
        <f t="shared" si="10"/>
        <v>1.6387926237240875</v>
      </c>
      <c r="BI73" s="152">
        <f t="shared" si="11"/>
        <v>33.79449007956629</v>
      </c>
      <c r="BJ73" s="1">
        <f t="shared" si="14"/>
        <v>9.524909665446847</v>
      </c>
      <c r="BK73" s="1">
        <f t="shared" si="12"/>
        <v>7.8239096654468465</v>
      </c>
    </row>
    <row r="74" spans="3:63" ht="12.75">
      <c r="C74">
        <v>2015</v>
      </c>
      <c r="D74" s="4">
        <v>3.225</v>
      </c>
      <c r="E74" s="6">
        <v>3.82</v>
      </c>
      <c r="F74" s="10">
        <v>0.36</v>
      </c>
      <c r="G74" s="10">
        <v>0.2128</v>
      </c>
      <c r="H74" s="12">
        <v>0.1925</v>
      </c>
      <c r="I74" s="16">
        <v>0.193</v>
      </c>
      <c r="J74" s="12">
        <v>0.354</v>
      </c>
      <c r="K74" s="16">
        <v>0.03825</v>
      </c>
      <c r="L74" s="10">
        <v>0.0266</v>
      </c>
      <c r="M74" s="53">
        <v>1.032</v>
      </c>
      <c r="N74" s="16">
        <v>1.085</v>
      </c>
      <c r="O74" s="12">
        <v>0.2754</v>
      </c>
      <c r="P74" s="10">
        <v>0.0708</v>
      </c>
      <c r="Q74" s="57">
        <v>0.055</v>
      </c>
      <c r="R74" s="12">
        <v>0.108</v>
      </c>
      <c r="S74" s="10">
        <v>0.1962</v>
      </c>
      <c r="T74" s="6">
        <v>1.74</v>
      </c>
      <c r="U74" s="53">
        <v>1.6</v>
      </c>
      <c r="V74" s="10">
        <v>0.0736</v>
      </c>
      <c r="W74" s="16">
        <v>0.2295</v>
      </c>
      <c r="X74" s="16">
        <v>0.532</v>
      </c>
      <c r="Y74" s="6">
        <v>1.909</v>
      </c>
      <c r="Z74" s="6">
        <v>1.9</v>
      </c>
      <c r="AA74" s="57">
        <v>0.0345</v>
      </c>
      <c r="AB74" s="6">
        <v>1.665</v>
      </c>
      <c r="AC74" s="10">
        <v>0.754</v>
      </c>
      <c r="AD74" s="16">
        <v>0.1836</v>
      </c>
      <c r="AE74" s="53">
        <v>0.91</v>
      </c>
      <c r="AF74" s="10">
        <v>0.79</v>
      </c>
      <c r="AG74" s="57">
        <v>0.868</v>
      </c>
      <c r="AH74" s="6">
        <v>0.254</v>
      </c>
      <c r="AI74" s="16">
        <v>0.02208</v>
      </c>
      <c r="AJ74" s="12">
        <v>0.03515</v>
      </c>
      <c r="AK74" s="6">
        <v>0.356</v>
      </c>
      <c r="AL74" s="57">
        <v>0.748</v>
      </c>
      <c r="AM74" s="57">
        <v>0.031091</v>
      </c>
      <c r="AN74" s="6">
        <v>0.1456</v>
      </c>
      <c r="AO74" s="12">
        <v>0.03825</v>
      </c>
      <c r="AP74" s="10">
        <v>0.04077</v>
      </c>
      <c r="AQ74" s="12">
        <v>1.384</v>
      </c>
      <c r="AR74" s="16">
        <v>0.0665</v>
      </c>
      <c r="AS74" s="6">
        <v>0.1512</v>
      </c>
      <c r="AT74" s="53">
        <f t="shared" si="1"/>
        <v>3.5420000000000003</v>
      </c>
      <c r="AU74" s="57">
        <f t="shared" si="2"/>
        <v>1.736591</v>
      </c>
      <c r="AV74" s="12">
        <f t="shared" si="3"/>
        <v>2.3872999999999998</v>
      </c>
      <c r="AW74" s="141">
        <f t="shared" si="4"/>
        <v>3.225</v>
      </c>
      <c r="AX74" s="6">
        <f t="shared" si="5"/>
        <v>11.940799999999998</v>
      </c>
      <c r="AY74" s="10">
        <f t="shared" si="6"/>
        <v>2.57517</v>
      </c>
      <c r="AZ74" s="148">
        <f t="shared" si="7"/>
        <v>2.34993</v>
      </c>
      <c r="BA74" s="19">
        <f t="shared" si="8"/>
        <v>27.706391000000004</v>
      </c>
      <c r="BB74" s="151">
        <f t="shared" si="13"/>
        <v>2.172231498055145</v>
      </c>
      <c r="BC74" s="151">
        <f t="shared" si="10"/>
        <v>7.415734544165955</v>
      </c>
      <c r="BD74" s="151">
        <f t="shared" si="10"/>
        <v>2.024185980839492</v>
      </c>
      <c r="BE74" s="151">
        <f t="shared" si="10"/>
        <v>1.1507174292671312</v>
      </c>
      <c r="BF74" s="151">
        <f t="shared" si="10"/>
        <v>9.622958619017531</v>
      </c>
      <c r="BG74" s="151">
        <f t="shared" si="10"/>
        <v>10.412983333613793</v>
      </c>
      <c r="BH74" s="151">
        <f t="shared" si="10"/>
        <v>1.6715684761985692</v>
      </c>
      <c r="BI74" s="152">
        <f t="shared" si="11"/>
        <v>34.47037988115761</v>
      </c>
      <c r="BJ74" s="1">
        <f t="shared" si="14"/>
        <v>9.810656955410252</v>
      </c>
      <c r="BK74" s="1">
        <f t="shared" si="12"/>
        <v>8.210656955410252</v>
      </c>
    </row>
    <row r="75" spans="3:63" ht="12.75">
      <c r="C75">
        <v>2016</v>
      </c>
      <c r="D75" s="4">
        <v>3.15</v>
      </c>
      <c r="E75" s="6">
        <v>3.81</v>
      </c>
      <c r="F75" s="10">
        <v>0.342</v>
      </c>
      <c r="G75" s="10">
        <v>0.1968</v>
      </c>
      <c r="H75" s="12">
        <v>0.182</v>
      </c>
      <c r="I75" s="16">
        <v>0.181</v>
      </c>
      <c r="J75" s="12">
        <v>0.344</v>
      </c>
      <c r="K75" s="16">
        <v>0.03645</v>
      </c>
      <c r="L75" s="10">
        <v>0.0252</v>
      </c>
      <c r="M75" s="53">
        <v>1.017</v>
      </c>
      <c r="N75" s="16">
        <v>1.064</v>
      </c>
      <c r="O75" s="12">
        <v>0.272</v>
      </c>
      <c r="P75" s="10">
        <v>0.0648</v>
      </c>
      <c r="Q75" s="57">
        <v>0.052</v>
      </c>
      <c r="R75" s="12">
        <v>0.1032</v>
      </c>
      <c r="S75" s="10">
        <v>0.1818</v>
      </c>
      <c r="T75" s="6">
        <v>1.76</v>
      </c>
      <c r="U75" s="53">
        <v>1.512</v>
      </c>
      <c r="V75" s="10">
        <v>0.0696</v>
      </c>
      <c r="W75" s="16">
        <v>0.2159</v>
      </c>
      <c r="X75" s="16">
        <v>0.525</v>
      </c>
      <c r="Y75" s="6">
        <v>1.8745</v>
      </c>
      <c r="Z75" s="6">
        <v>1.9</v>
      </c>
      <c r="AA75" s="57">
        <v>0.0325</v>
      </c>
      <c r="AB75" s="6">
        <v>1.683</v>
      </c>
      <c r="AC75" s="10">
        <v>0.7475</v>
      </c>
      <c r="AD75" s="16">
        <v>0.1717</v>
      </c>
      <c r="AE75" s="53">
        <v>0.868</v>
      </c>
      <c r="AF75" s="10">
        <v>0.76</v>
      </c>
      <c r="AG75" s="57">
        <v>0.798</v>
      </c>
      <c r="AH75" s="6">
        <v>0.24</v>
      </c>
      <c r="AI75" s="16">
        <v>0.02088</v>
      </c>
      <c r="AJ75" s="12">
        <v>0.0333</v>
      </c>
      <c r="AK75" s="6">
        <v>0.348</v>
      </c>
      <c r="AL75" s="57">
        <v>0.7205</v>
      </c>
      <c r="AM75" s="57">
        <v>0.029613</v>
      </c>
      <c r="AN75" s="6">
        <v>0.1378</v>
      </c>
      <c r="AO75" s="12">
        <v>0.03645</v>
      </c>
      <c r="AP75" s="10">
        <v>0.04104</v>
      </c>
      <c r="AQ75" s="12">
        <v>1.392</v>
      </c>
      <c r="AR75" s="16">
        <v>0.0625</v>
      </c>
      <c r="AS75" s="6">
        <v>0.1467</v>
      </c>
      <c r="AT75" s="53">
        <f t="shared" si="1"/>
        <v>3.397</v>
      </c>
      <c r="AU75" s="57">
        <f t="shared" si="2"/>
        <v>1.632613</v>
      </c>
      <c r="AV75" s="12">
        <f t="shared" si="3"/>
        <v>2.36295</v>
      </c>
      <c r="AW75" s="141">
        <f t="shared" si="4"/>
        <v>3.15</v>
      </c>
      <c r="AX75" s="6">
        <f t="shared" si="5"/>
        <v>11.9</v>
      </c>
      <c r="AY75" s="10">
        <f t="shared" si="6"/>
        <v>2.47634</v>
      </c>
      <c r="AZ75" s="148">
        <f t="shared" si="7"/>
        <v>2.27743</v>
      </c>
      <c r="BA75" s="19">
        <f t="shared" si="8"/>
        <v>27.14873299999999</v>
      </c>
      <c r="BB75" s="151">
        <f t="shared" si="13"/>
        <v>2.215676128016248</v>
      </c>
      <c r="BC75" s="151">
        <f t="shared" si="10"/>
        <v>7.564049235049274</v>
      </c>
      <c r="BD75" s="151">
        <f t="shared" si="10"/>
        <v>2.0646697004562817</v>
      </c>
      <c r="BE75" s="151">
        <f t="shared" si="10"/>
        <v>1.1737317778524738</v>
      </c>
      <c r="BF75" s="151">
        <f t="shared" si="10"/>
        <v>9.815417791397882</v>
      </c>
      <c r="BG75" s="151">
        <f t="shared" si="10"/>
        <v>10.62124300028607</v>
      </c>
      <c r="BH75" s="151">
        <f t="shared" si="10"/>
        <v>1.7049998457225406</v>
      </c>
      <c r="BI75" s="152">
        <f t="shared" si="11"/>
        <v>35.15978747878077</v>
      </c>
      <c r="BJ75" s="1">
        <f t="shared" si="14"/>
        <v>10.10497666407256</v>
      </c>
      <c r="BK75" s="1">
        <f t="shared" si="12"/>
        <v>8.592976664072559</v>
      </c>
    </row>
    <row r="76" spans="3:63" ht="12.75">
      <c r="C76">
        <v>2017</v>
      </c>
      <c r="D76" s="4">
        <v>3.1</v>
      </c>
      <c r="E76" s="6">
        <v>3.8</v>
      </c>
      <c r="F76" s="10">
        <v>0.321</v>
      </c>
      <c r="G76" s="10">
        <v>0.1824</v>
      </c>
      <c r="H76" s="12">
        <v>0.1715</v>
      </c>
      <c r="I76" s="16">
        <v>0.172</v>
      </c>
      <c r="J76" s="12">
        <v>0.338</v>
      </c>
      <c r="K76" s="16">
        <v>0.03465</v>
      </c>
      <c r="L76" s="10">
        <v>0.0238</v>
      </c>
      <c r="M76" s="53">
        <v>0.999</v>
      </c>
      <c r="N76" s="16">
        <v>1.043</v>
      </c>
      <c r="O76" s="12">
        <v>0.2686</v>
      </c>
      <c r="P76" s="10">
        <v>0.0594</v>
      </c>
      <c r="Q76" s="57">
        <v>0.05</v>
      </c>
      <c r="R76" s="12">
        <v>0.0976</v>
      </c>
      <c r="S76" s="10">
        <v>0.171</v>
      </c>
      <c r="T76" s="6">
        <v>1.77</v>
      </c>
      <c r="U76" s="53">
        <v>1.428</v>
      </c>
      <c r="V76" s="10">
        <v>0.0656</v>
      </c>
      <c r="W76" s="16">
        <v>0.204</v>
      </c>
      <c r="X76" s="16">
        <v>0.518</v>
      </c>
      <c r="Y76" s="6">
        <v>1.8515</v>
      </c>
      <c r="Z76" s="6">
        <v>1.89</v>
      </c>
      <c r="AA76" s="57">
        <v>0.03025</v>
      </c>
      <c r="AB76" s="6">
        <v>1.701</v>
      </c>
      <c r="AC76" s="10">
        <v>0.741</v>
      </c>
      <c r="AD76" s="16">
        <v>0.1632</v>
      </c>
      <c r="AE76" s="53">
        <v>0.826</v>
      </c>
      <c r="AF76" s="10">
        <v>0.73</v>
      </c>
      <c r="AG76" s="57">
        <v>0.721</v>
      </c>
      <c r="AH76" s="6">
        <v>0.226</v>
      </c>
      <c r="AI76" s="16">
        <v>0.01992</v>
      </c>
      <c r="AJ76" s="12">
        <v>0.03182</v>
      </c>
      <c r="AK76" s="6">
        <v>0.342</v>
      </c>
      <c r="AL76" s="57">
        <v>0.682</v>
      </c>
      <c r="AM76" s="57">
        <v>0.028082</v>
      </c>
      <c r="AN76" s="6">
        <v>0.1287</v>
      </c>
      <c r="AO76" s="12">
        <v>0.0351</v>
      </c>
      <c r="AP76" s="10">
        <v>0.04104</v>
      </c>
      <c r="AQ76" s="12">
        <v>1.4</v>
      </c>
      <c r="AR76" s="16">
        <v>0.0585</v>
      </c>
      <c r="AS76" s="6">
        <v>0.1413</v>
      </c>
      <c r="AT76" s="53">
        <f t="shared" si="1"/>
        <v>3.253</v>
      </c>
      <c r="AU76" s="57">
        <f t="shared" si="2"/>
        <v>1.511332</v>
      </c>
      <c r="AV76" s="12">
        <f t="shared" si="3"/>
        <v>2.3426199999999997</v>
      </c>
      <c r="AW76" s="141">
        <f t="shared" si="4"/>
        <v>3.1</v>
      </c>
      <c r="AX76" s="6">
        <f t="shared" si="5"/>
        <v>11.850500000000002</v>
      </c>
      <c r="AY76" s="10">
        <f t="shared" si="6"/>
        <v>2.38004</v>
      </c>
      <c r="AZ76" s="148">
        <f t="shared" si="7"/>
        <v>2.21327</v>
      </c>
      <c r="BA76" s="19">
        <f t="shared" si="8"/>
        <v>26.60596199999999</v>
      </c>
      <c r="BB76" s="151">
        <f t="shared" si="13"/>
        <v>2.259989650576573</v>
      </c>
      <c r="BC76" s="151">
        <f t="shared" si="10"/>
        <v>7.71533021975026</v>
      </c>
      <c r="BD76" s="151">
        <f t="shared" si="10"/>
        <v>2.1059630944654075</v>
      </c>
      <c r="BE76" s="151">
        <f t="shared" si="10"/>
        <v>1.1972064134095233</v>
      </c>
      <c r="BF76" s="151">
        <f t="shared" si="10"/>
        <v>10.01172614722584</v>
      </c>
      <c r="BG76" s="151">
        <f t="shared" si="10"/>
        <v>10.833667860291792</v>
      </c>
      <c r="BH76" s="151">
        <f t="shared" si="10"/>
        <v>1.7390998426369915</v>
      </c>
      <c r="BI76" s="152">
        <f t="shared" si="11"/>
        <v>35.862983228356384</v>
      </c>
      <c r="BJ76" s="1">
        <f t="shared" si="14"/>
        <v>10.408125963994737</v>
      </c>
      <c r="BK76" s="1">
        <f t="shared" si="12"/>
        <v>8.980125963994738</v>
      </c>
    </row>
    <row r="77" spans="3:63" ht="12.75">
      <c r="C77">
        <v>2018</v>
      </c>
      <c r="D77" s="4">
        <v>3.05</v>
      </c>
      <c r="E77" s="6">
        <v>3.8</v>
      </c>
      <c r="F77" s="10">
        <v>0.3</v>
      </c>
      <c r="G77" s="10">
        <v>0.168</v>
      </c>
      <c r="H77" s="12">
        <v>0.161</v>
      </c>
      <c r="I77" s="16">
        <v>0.163</v>
      </c>
      <c r="J77" s="12">
        <v>0.326</v>
      </c>
      <c r="K77" s="16">
        <v>0.03285</v>
      </c>
      <c r="L77" s="10">
        <v>0.0224</v>
      </c>
      <c r="M77" s="53">
        <v>0.979</v>
      </c>
      <c r="N77" s="16">
        <v>1.022</v>
      </c>
      <c r="O77" s="12">
        <v>0.266</v>
      </c>
      <c r="P77" s="10">
        <v>0.0546</v>
      </c>
      <c r="Q77" s="57">
        <v>0.0475</v>
      </c>
      <c r="R77" s="12">
        <v>0.0928</v>
      </c>
      <c r="S77" s="10">
        <v>0.1584</v>
      </c>
      <c r="T77" s="6">
        <v>1.76</v>
      </c>
      <c r="U77" s="53">
        <v>1.344</v>
      </c>
      <c r="V77" s="10">
        <v>0.0624</v>
      </c>
      <c r="W77" s="16">
        <v>0.1921</v>
      </c>
      <c r="X77" s="16">
        <v>0.5075</v>
      </c>
      <c r="Y77" s="6">
        <v>1.84</v>
      </c>
      <c r="Z77" s="6">
        <v>1.89</v>
      </c>
      <c r="AA77" s="57">
        <v>0.02825</v>
      </c>
      <c r="AB77" s="6">
        <v>1.71</v>
      </c>
      <c r="AC77" s="10">
        <v>0.7345</v>
      </c>
      <c r="AD77" s="16">
        <v>0.153</v>
      </c>
      <c r="AE77" s="53">
        <v>0.777</v>
      </c>
      <c r="AF77" s="10">
        <v>0.7</v>
      </c>
      <c r="AG77" s="57">
        <v>0.651</v>
      </c>
      <c r="AH77" s="6">
        <v>0.214</v>
      </c>
      <c r="AI77" s="16">
        <v>0.01896</v>
      </c>
      <c r="AJ77" s="12">
        <v>0.03034</v>
      </c>
      <c r="AK77" s="6">
        <v>0.332</v>
      </c>
      <c r="AL77" s="57">
        <v>0.6435</v>
      </c>
      <c r="AM77" s="57">
        <v>0.026404</v>
      </c>
      <c r="AN77" s="6">
        <v>0.1209</v>
      </c>
      <c r="AO77" s="12">
        <v>0.03375</v>
      </c>
      <c r="AP77" s="10">
        <v>0.04104</v>
      </c>
      <c r="AQ77" s="12">
        <v>1.416</v>
      </c>
      <c r="AR77" s="16">
        <v>0.055</v>
      </c>
      <c r="AS77" s="6">
        <v>0.135</v>
      </c>
      <c r="AT77" s="53">
        <f t="shared" si="1"/>
        <v>3.1</v>
      </c>
      <c r="AU77" s="57">
        <f t="shared" si="2"/>
        <v>1.396654</v>
      </c>
      <c r="AV77" s="12">
        <f t="shared" si="3"/>
        <v>2.32589</v>
      </c>
      <c r="AW77" s="141">
        <f t="shared" si="4"/>
        <v>3.05</v>
      </c>
      <c r="AX77" s="6">
        <f t="shared" si="5"/>
        <v>11.801900000000002</v>
      </c>
      <c r="AY77" s="10">
        <f t="shared" si="6"/>
        <v>2.28404</v>
      </c>
      <c r="AZ77" s="148">
        <f t="shared" si="7"/>
        <v>2.14441</v>
      </c>
      <c r="BA77" s="19">
        <f t="shared" si="8"/>
        <v>26.060194</v>
      </c>
      <c r="BB77" s="151">
        <f t="shared" si="13"/>
        <v>2.3051894435881044</v>
      </c>
      <c r="BC77" s="151">
        <f aca="true" t="shared" si="15" ref="BC77:BC98">BC76*1.02</f>
        <v>7.869636824145265</v>
      </c>
      <c r="BD77" s="151">
        <f aca="true" t="shared" si="16" ref="BD77:BD98">BD76*1.02</f>
        <v>2.1480823563547156</v>
      </c>
      <c r="BE77" s="151">
        <f aca="true" t="shared" si="17" ref="BE77:BE98">BE76*1.02</f>
        <v>1.2211505416777138</v>
      </c>
      <c r="BF77" s="151">
        <f aca="true" t="shared" si="18" ref="BF77:BF98">BF76*1.02</f>
        <v>10.211960670170356</v>
      </c>
      <c r="BG77" s="151">
        <f aca="true" t="shared" si="19" ref="BG77:BG98">BG76*1.02</f>
        <v>11.050341217497628</v>
      </c>
      <c r="BH77" s="151">
        <f aca="true" t="shared" si="20" ref="BH77:BH98">BH76*1.02</f>
        <v>1.7738818394897313</v>
      </c>
      <c r="BI77" s="152">
        <f t="shared" si="11"/>
        <v>36.580242892923515</v>
      </c>
      <c r="BJ77" s="1">
        <f t="shared" si="14"/>
        <v>10.72036974291458</v>
      </c>
      <c r="BK77" s="1">
        <f t="shared" si="12"/>
        <v>9.37636974291458</v>
      </c>
    </row>
    <row r="78" spans="3:63" ht="12.75">
      <c r="C78">
        <v>2019</v>
      </c>
      <c r="D78" s="4">
        <v>2.975</v>
      </c>
      <c r="E78" s="6">
        <v>3.78</v>
      </c>
      <c r="F78" s="10">
        <v>0.285</v>
      </c>
      <c r="G78" s="10">
        <v>0.1536</v>
      </c>
      <c r="H78" s="12">
        <v>0.15225</v>
      </c>
      <c r="I78" s="16">
        <v>0.15485</v>
      </c>
      <c r="J78" s="12">
        <v>0.318</v>
      </c>
      <c r="K78" s="16">
        <v>0.03195</v>
      </c>
      <c r="L78" s="10">
        <v>0.02135</v>
      </c>
      <c r="M78" s="53">
        <v>0.958</v>
      </c>
      <c r="N78" s="16">
        <v>0.994</v>
      </c>
      <c r="O78" s="12">
        <v>0.2618</v>
      </c>
      <c r="P78" s="10">
        <v>0.0498</v>
      </c>
      <c r="Q78" s="57">
        <v>0.045</v>
      </c>
      <c r="R78" s="12">
        <v>0.088</v>
      </c>
      <c r="S78" s="10">
        <v>0.1476</v>
      </c>
      <c r="T78" s="6">
        <v>1.73</v>
      </c>
      <c r="U78" s="53">
        <v>1.26</v>
      </c>
      <c r="V78" s="10">
        <v>0.0592</v>
      </c>
      <c r="W78" s="16">
        <v>0.1785</v>
      </c>
      <c r="X78" s="16">
        <v>0.497</v>
      </c>
      <c r="Y78" s="6">
        <v>1.8285</v>
      </c>
      <c r="Z78" s="6">
        <v>1.89</v>
      </c>
      <c r="AA78" s="57">
        <v>0.0265</v>
      </c>
      <c r="AB78" s="6">
        <v>1.701</v>
      </c>
      <c r="AC78" s="10">
        <v>0.7215</v>
      </c>
      <c r="AD78" s="16">
        <v>0.1462</v>
      </c>
      <c r="AE78" s="53">
        <v>0.735</v>
      </c>
      <c r="AF78" s="10">
        <v>0.665</v>
      </c>
      <c r="AG78" s="57">
        <v>0.588</v>
      </c>
      <c r="AH78" s="6">
        <v>0.202</v>
      </c>
      <c r="AI78" s="16">
        <v>0.018</v>
      </c>
      <c r="AJ78" s="12">
        <v>0.02923</v>
      </c>
      <c r="AK78" s="6">
        <v>0.322</v>
      </c>
      <c r="AL78" s="57">
        <v>0.6105</v>
      </c>
      <c r="AM78" s="57">
        <v>0.024665</v>
      </c>
      <c r="AN78" s="6">
        <v>0.1131</v>
      </c>
      <c r="AO78" s="12">
        <v>0.0324</v>
      </c>
      <c r="AP78" s="10">
        <v>0.04077</v>
      </c>
      <c r="AQ78" s="12">
        <v>1.424</v>
      </c>
      <c r="AR78" s="16">
        <v>0.052</v>
      </c>
      <c r="AS78" s="6">
        <v>0.1287</v>
      </c>
      <c r="AT78" s="53">
        <f t="shared" si="1"/>
        <v>2.953</v>
      </c>
      <c r="AU78" s="57">
        <f t="shared" si="2"/>
        <v>1.294665</v>
      </c>
      <c r="AV78" s="12">
        <f t="shared" si="3"/>
        <v>2.30568</v>
      </c>
      <c r="AW78" s="141">
        <f t="shared" si="4"/>
        <v>2.975</v>
      </c>
      <c r="AX78" s="6">
        <f t="shared" si="5"/>
        <v>11.6953</v>
      </c>
      <c r="AY78" s="10">
        <f t="shared" si="6"/>
        <v>2.1844200000000003</v>
      </c>
      <c r="AZ78" s="148">
        <f t="shared" si="7"/>
        <v>2.0725</v>
      </c>
      <c r="BA78" s="19">
        <f t="shared" si="8"/>
        <v>25.439964999999987</v>
      </c>
      <c r="BB78" s="151">
        <f t="shared" si="13"/>
        <v>2.3512932324598665</v>
      </c>
      <c r="BC78" s="151">
        <f t="shared" si="15"/>
        <v>8.02702956062817</v>
      </c>
      <c r="BD78" s="151">
        <f t="shared" si="16"/>
        <v>2.1910440034818097</v>
      </c>
      <c r="BE78" s="151">
        <f t="shared" si="17"/>
        <v>1.2455735525112681</v>
      </c>
      <c r="BF78" s="151">
        <f t="shared" si="18"/>
        <v>10.416199883573764</v>
      </c>
      <c r="BG78" s="151">
        <f t="shared" si="19"/>
        <v>11.271348041847581</v>
      </c>
      <c r="BH78" s="151">
        <f t="shared" si="20"/>
        <v>1.809359476279526</v>
      </c>
      <c r="BI78" s="152">
        <f t="shared" si="11"/>
        <v>37.311847750781986</v>
      </c>
      <c r="BJ78" s="1">
        <f t="shared" si="14"/>
        <v>11.041980835202017</v>
      </c>
      <c r="BK78" s="1">
        <f t="shared" si="12"/>
        <v>9.781980835202017</v>
      </c>
    </row>
    <row r="79" spans="3:63" ht="12.75">
      <c r="C79">
        <v>2020</v>
      </c>
      <c r="D79" s="4">
        <v>2.9</v>
      </c>
      <c r="E79" s="6">
        <v>3.76</v>
      </c>
      <c r="F79" s="10">
        <v>0.267</v>
      </c>
      <c r="G79" s="10">
        <v>0.1408</v>
      </c>
      <c r="H79" s="12">
        <v>0.1425</v>
      </c>
      <c r="I79" s="16">
        <v>0.144255</v>
      </c>
      <c r="J79" s="12">
        <v>0.308</v>
      </c>
      <c r="K79" s="16">
        <v>0.0306</v>
      </c>
      <c r="L79" s="10">
        <v>0.0203</v>
      </c>
      <c r="M79" s="53">
        <v>0.935</v>
      </c>
      <c r="N79" s="16">
        <v>0.973</v>
      </c>
      <c r="O79" s="12">
        <v>0.2584</v>
      </c>
      <c r="P79" s="10">
        <v>0.045</v>
      </c>
      <c r="Q79" s="57">
        <v>0.043</v>
      </c>
      <c r="R79" s="12">
        <v>0.0832</v>
      </c>
      <c r="S79" s="10">
        <v>0.1386</v>
      </c>
      <c r="T79" s="6">
        <v>1.69</v>
      </c>
      <c r="U79" s="53">
        <v>1.18</v>
      </c>
      <c r="V79" s="10">
        <v>0.056</v>
      </c>
      <c r="W79" s="16">
        <v>0.1666</v>
      </c>
      <c r="X79" s="16">
        <v>0.4865</v>
      </c>
      <c r="Y79" s="6">
        <v>1.817</v>
      </c>
      <c r="Z79" s="6">
        <v>1.91</v>
      </c>
      <c r="AA79" s="57">
        <v>0.02475</v>
      </c>
      <c r="AB79" s="6">
        <v>1.692</v>
      </c>
      <c r="AC79" s="10">
        <v>0.7085</v>
      </c>
      <c r="AD79" s="16">
        <v>0.1394</v>
      </c>
      <c r="AE79" s="53">
        <v>0.686</v>
      </c>
      <c r="AF79" s="10">
        <v>0.635</v>
      </c>
      <c r="AG79" s="57">
        <v>0.539</v>
      </c>
      <c r="AH79" s="6">
        <v>0.19</v>
      </c>
      <c r="AI79" s="16">
        <v>0.01728</v>
      </c>
      <c r="AJ79" s="12">
        <v>0.02775</v>
      </c>
      <c r="AK79" s="6">
        <v>0.306</v>
      </c>
      <c r="AL79" s="57">
        <v>0.572</v>
      </c>
      <c r="AM79" s="57">
        <v>0.022862</v>
      </c>
      <c r="AN79" s="6">
        <v>0.1066</v>
      </c>
      <c r="AO79" s="12">
        <v>0.03105</v>
      </c>
      <c r="AP79" s="10">
        <v>0.04077</v>
      </c>
      <c r="AQ79" s="12">
        <v>1.432</v>
      </c>
      <c r="AR79" s="16">
        <v>0.0488</v>
      </c>
      <c r="AS79" s="6">
        <v>0.1233</v>
      </c>
      <c r="AT79" s="53">
        <f t="shared" si="1"/>
        <v>2.801</v>
      </c>
      <c r="AU79" s="57">
        <f t="shared" si="2"/>
        <v>1.201612</v>
      </c>
      <c r="AV79" s="12">
        <f t="shared" si="3"/>
        <v>2.2828999999999997</v>
      </c>
      <c r="AW79" s="141">
        <f t="shared" si="4"/>
        <v>2.9</v>
      </c>
      <c r="AX79" s="6">
        <f t="shared" si="5"/>
        <v>11.594899999999999</v>
      </c>
      <c r="AY79" s="10">
        <f t="shared" si="6"/>
        <v>2.0904700000000007</v>
      </c>
      <c r="AZ79" s="148">
        <f t="shared" si="7"/>
        <v>2.0064349999999997</v>
      </c>
      <c r="BA79" s="19">
        <f t="shared" si="8"/>
        <v>24.838817000000002</v>
      </c>
      <c r="BB79" s="151">
        <f t="shared" si="13"/>
        <v>2.3983190971090638</v>
      </c>
      <c r="BC79" s="151">
        <f t="shared" si="15"/>
        <v>8.187570151840735</v>
      </c>
      <c r="BD79" s="151">
        <f t="shared" si="16"/>
        <v>2.2348648835514457</v>
      </c>
      <c r="BE79" s="151">
        <f t="shared" si="17"/>
        <v>1.2704850235614935</v>
      </c>
      <c r="BF79" s="151">
        <f t="shared" si="18"/>
        <v>10.62452388124524</v>
      </c>
      <c r="BG79" s="151">
        <f t="shared" si="19"/>
        <v>11.496775002684533</v>
      </c>
      <c r="BH79" s="151">
        <f t="shared" si="20"/>
        <v>1.8455466658051165</v>
      </c>
      <c r="BI79" s="152">
        <f t="shared" si="11"/>
        <v>38.058084705797626</v>
      </c>
      <c r="BJ79" s="1">
        <f t="shared" si="14"/>
        <v>11.373240260258077</v>
      </c>
      <c r="BK79" s="1">
        <f t="shared" si="12"/>
        <v>10.193240260258078</v>
      </c>
    </row>
    <row r="80" spans="3:63" ht="12.75">
      <c r="C80">
        <v>2021</v>
      </c>
      <c r="D80" s="4">
        <v>2.825</v>
      </c>
      <c r="E80" s="6">
        <v>3.74</v>
      </c>
      <c r="F80" s="10">
        <v>0.252</v>
      </c>
      <c r="G80" s="10">
        <v>0.1296</v>
      </c>
      <c r="H80" s="12">
        <v>0.133</v>
      </c>
      <c r="I80" s="16">
        <v>0.134475</v>
      </c>
      <c r="J80" s="12">
        <v>0.296</v>
      </c>
      <c r="K80" s="16">
        <v>0.02925</v>
      </c>
      <c r="L80" s="10">
        <v>0.01925</v>
      </c>
      <c r="M80" s="53">
        <v>0.911</v>
      </c>
      <c r="N80" s="16">
        <v>0.938</v>
      </c>
      <c r="O80" s="12">
        <v>0.255</v>
      </c>
      <c r="P80" s="10">
        <v>0.0402</v>
      </c>
      <c r="Q80" s="57">
        <v>0.041</v>
      </c>
      <c r="R80" s="12">
        <v>0.0792</v>
      </c>
      <c r="S80" s="10">
        <v>0.1296</v>
      </c>
      <c r="T80" s="6">
        <v>1.64</v>
      </c>
      <c r="U80" s="53">
        <v>1.134</v>
      </c>
      <c r="V80" s="10">
        <v>0.0536</v>
      </c>
      <c r="W80" s="16">
        <v>0.1581</v>
      </c>
      <c r="X80" s="16">
        <v>0.4725</v>
      </c>
      <c r="Y80" s="6">
        <v>1.8055</v>
      </c>
      <c r="Z80" s="6">
        <v>1.91</v>
      </c>
      <c r="AA80" s="57">
        <v>0.02325</v>
      </c>
      <c r="AB80" s="6">
        <v>1.683</v>
      </c>
      <c r="AC80" s="10">
        <v>0.6825</v>
      </c>
      <c r="AD80" s="16">
        <v>0.1326</v>
      </c>
      <c r="AE80" s="53">
        <v>0.644</v>
      </c>
      <c r="AF80" s="10">
        <v>0.605</v>
      </c>
      <c r="AG80" s="57">
        <v>0.49</v>
      </c>
      <c r="AH80" s="6">
        <v>0.18</v>
      </c>
      <c r="AI80" s="16">
        <v>0.01656</v>
      </c>
      <c r="AJ80" s="12">
        <v>0.02664</v>
      </c>
      <c r="AK80" s="6">
        <v>0.29</v>
      </c>
      <c r="AL80" s="57">
        <v>0.5335</v>
      </c>
      <c r="AM80" s="57">
        <v>0.02126</v>
      </c>
      <c r="AN80" s="6">
        <v>0.1001</v>
      </c>
      <c r="AO80" s="12">
        <v>0.03015</v>
      </c>
      <c r="AP80" s="10">
        <v>0.0405</v>
      </c>
      <c r="AQ80" s="12">
        <v>1.424</v>
      </c>
      <c r="AR80" s="16">
        <v>0.046</v>
      </c>
      <c r="AS80" s="6">
        <v>0.117</v>
      </c>
      <c r="AT80" s="53">
        <f t="shared" si="1"/>
        <v>2.689</v>
      </c>
      <c r="AU80" s="57">
        <f t="shared" si="2"/>
        <v>1.10901</v>
      </c>
      <c r="AV80" s="12">
        <f t="shared" si="3"/>
        <v>2.2439899999999997</v>
      </c>
      <c r="AW80" s="141">
        <f t="shared" si="4"/>
        <v>2.825</v>
      </c>
      <c r="AX80" s="6">
        <f t="shared" si="5"/>
        <v>11.465599999999998</v>
      </c>
      <c r="AY80" s="10">
        <f t="shared" si="6"/>
        <v>1.98865</v>
      </c>
      <c r="AZ80" s="148">
        <f t="shared" si="7"/>
        <v>1.927485</v>
      </c>
      <c r="BA80" s="19">
        <f t="shared" si="8"/>
        <v>24.212335000000003</v>
      </c>
      <c r="BB80" s="151">
        <f t="shared" si="13"/>
        <v>2.446285479051245</v>
      </c>
      <c r="BC80" s="151">
        <f t="shared" si="15"/>
        <v>8.351321554877549</v>
      </c>
      <c r="BD80" s="151">
        <f t="shared" si="16"/>
        <v>2.2795621812224747</v>
      </c>
      <c r="BE80" s="151">
        <f t="shared" si="17"/>
        <v>1.2958947240327234</v>
      </c>
      <c r="BF80" s="151">
        <f t="shared" si="18"/>
        <v>10.837014358870146</v>
      </c>
      <c r="BG80" s="151">
        <f t="shared" si="19"/>
        <v>11.726710502738223</v>
      </c>
      <c r="BH80" s="151">
        <f t="shared" si="20"/>
        <v>1.882457599121219</v>
      </c>
      <c r="BI80" s="152">
        <f t="shared" si="11"/>
        <v>38.81924639991358</v>
      </c>
      <c r="BJ80" s="1">
        <f t="shared" si="14"/>
        <v>11.71443746806582</v>
      </c>
      <c r="BK80" s="1">
        <f t="shared" si="12"/>
        <v>10.580437468065819</v>
      </c>
    </row>
    <row r="81" spans="3:63" ht="12.75">
      <c r="C81">
        <v>2022</v>
      </c>
      <c r="D81" s="4">
        <v>2.75</v>
      </c>
      <c r="E81" s="6">
        <v>3.72</v>
      </c>
      <c r="F81" s="10">
        <v>0.237</v>
      </c>
      <c r="G81" s="10">
        <v>0.12</v>
      </c>
      <c r="H81" s="12">
        <v>0.126</v>
      </c>
      <c r="I81" s="16">
        <v>0.126325</v>
      </c>
      <c r="J81" s="12">
        <v>0.284</v>
      </c>
      <c r="K81" s="16">
        <v>0.02835</v>
      </c>
      <c r="L81" s="10">
        <v>0.0182</v>
      </c>
      <c r="M81" s="53">
        <v>0.889</v>
      </c>
      <c r="N81" s="16">
        <v>0.91</v>
      </c>
      <c r="O81" s="12">
        <v>0.2533</v>
      </c>
      <c r="P81" s="10">
        <v>0.0366</v>
      </c>
      <c r="Q81" s="57">
        <v>0.0395</v>
      </c>
      <c r="R81" s="12">
        <v>0.076</v>
      </c>
      <c r="S81" s="10">
        <v>0.1224</v>
      </c>
      <c r="T81" s="6">
        <v>1.6</v>
      </c>
      <c r="U81" s="53">
        <v>1.071</v>
      </c>
      <c r="V81" s="10">
        <v>0.0512</v>
      </c>
      <c r="W81" s="16">
        <v>0.1496</v>
      </c>
      <c r="X81" s="16">
        <v>0.4585</v>
      </c>
      <c r="Y81" s="6">
        <v>1.794</v>
      </c>
      <c r="Z81" s="6">
        <v>1.91</v>
      </c>
      <c r="AA81" s="57">
        <v>0.02175</v>
      </c>
      <c r="AB81" s="6">
        <v>1.674</v>
      </c>
      <c r="AC81" s="10">
        <v>0.6565</v>
      </c>
      <c r="AD81" s="16">
        <v>0.1258</v>
      </c>
      <c r="AE81" s="53">
        <v>0.602</v>
      </c>
      <c r="AF81" s="10">
        <v>0.575</v>
      </c>
      <c r="AG81" s="57">
        <v>0.455</v>
      </c>
      <c r="AH81" s="6">
        <v>0.168</v>
      </c>
      <c r="AI81" s="16">
        <v>0.01608</v>
      </c>
      <c r="AJ81" s="12">
        <v>0.0259</v>
      </c>
      <c r="AK81" s="6">
        <v>0.272</v>
      </c>
      <c r="AL81" s="57">
        <v>0.5005</v>
      </c>
      <c r="AM81" s="57">
        <v>0.019855</v>
      </c>
      <c r="AN81" s="6">
        <v>0.0949</v>
      </c>
      <c r="AO81" s="12">
        <v>0.02925</v>
      </c>
      <c r="AP81" s="10">
        <v>0.04023</v>
      </c>
      <c r="AQ81" s="12">
        <v>1.416</v>
      </c>
      <c r="AR81" s="16">
        <v>0.043</v>
      </c>
      <c r="AS81" s="6">
        <v>0.1098</v>
      </c>
      <c r="AT81" s="53">
        <f t="shared" si="1"/>
        <v>2.562</v>
      </c>
      <c r="AU81" s="57">
        <f t="shared" si="2"/>
        <v>1.036605</v>
      </c>
      <c r="AV81" s="12">
        <f t="shared" si="3"/>
        <v>2.21045</v>
      </c>
      <c r="AW81" s="141">
        <f t="shared" si="4"/>
        <v>2.75</v>
      </c>
      <c r="AX81" s="6">
        <f t="shared" si="5"/>
        <v>11.3427</v>
      </c>
      <c r="AY81" s="10">
        <f t="shared" si="6"/>
        <v>1.89143</v>
      </c>
      <c r="AZ81" s="148">
        <f t="shared" si="7"/>
        <v>1.857655</v>
      </c>
      <c r="BA81" s="19">
        <f t="shared" si="8"/>
        <v>23.616539999999997</v>
      </c>
      <c r="BB81" s="151">
        <f t="shared" si="13"/>
        <v>2.49521118863227</v>
      </c>
      <c r="BC81" s="151">
        <f t="shared" si="15"/>
        <v>8.5183479859751</v>
      </c>
      <c r="BD81" s="151">
        <f t="shared" si="16"/>
        <v>2.325153424846924</v>
      </c>
      <c r="BE81" s="151">
        <f t="shared" si="17"/>
        <v>1.3218126185133778</v>
      </c>
      <c r="BF81" s="151">
        <f t="shared" si="18"/>
        <v>11.05375464604755</v>
      </c>
      <c r="BG81" s="151">
        <f t="shared" si="19"/>
        <v>11.961244712792988</v>
      </c>
      <c r="BH81" s="151">
        <f t="shared" si="20"/>
        <v>1.9201067511036434</v>
      </c>
      <c r="BI81" s="152">
        <f t="shared" si="11"/>
        <v>39.59563132791185</v>
      </c>
      <c r="BJ81" s="1">
        <f t="shared" si="14"/>
        <v>12.065870592107794</v>
      </c>
      <c r="BK81" s="1">
        <f t="shared" si="12"/>
        <v>10.994870592107794</v>
      </c>
    </row>
    <row r="82" spans="3:63" ht="12.75">
      <c r="C82">
        <v>2023</v>
      </c>
      <c r="D82" s="4">
        <v>2.675</v>
      </c>
      <c r="E82" s="6">
        <v>3.68</v>
      </c>
      <c r="F82" s="10">
        <v>0.225</v>
      </c>
      <c r="G82" s="10">
        <v>0.1136</v>
      </c>
      <c r="H82" s="12">
        <v>0.11725</v>
      </c>
      <c r="I82" s="16">
        <v>0.118175</v>
      </c>
      <c r="J82" s="12">
        <v>0.27</v>
      </c>
      <c r="K82" s="16">
        <v>0.02745</v>
      </c>
      <c r="L82" s="10">
        <v>0.01715</v>
      </c>
      <c r="M82" s="53">
        <v>0.863</v>
      </c>
      <c r="N82" s="16">
        <v>0.875</v>
      </c>
      <c r="O82" s="12">
        <v>0.2482</v>
      </c>
      <c r="P82" s="10">
        <v>0.0336</v>
      </c>
      <c r="Q82" s="57">
        <v>0.038</v>
      </c>
      <c r="R82" s="12">
        <v>0.0728</v>
      </c>
      <c r="S82" s="10">
        <v>0.1152</v>
      </c>
      <c r="T82" s="6">
        <v>1.58</v>
      </c>
      <c r="U82" s="53">
        <v>1.008</v>
      </c>
      <c r="V82" s="10">
        <v>0.0488</v>
      </c>
      <c r="W82" s="16">
        <v>0.1428</v>
      </c>
      <c r="X82" s="16">
        <v>0.441</v>
      </c>
      <c r="Y82" s="6">
        <v>1.7825</v>
      </c>
      <c r="Z82" s="6">
        <v>1.92</v>
      </c>
      <c r="AA82" s="57">
        <v>0.02025</v>
      </c>
      <c r="AB82" s="6">
        <v>1.665</v>
      </c>
      <c r="AC82" s="10">
        <v>0.624</v>
      </c>
      <c r="AD82" s="16">
        <v>0.119</v>
      </c>
      <c r="AE82" s="53">
        <v>0.56</v>
      </c>
      <c r="AF82" s="10">
        <v>0.55</v>
      </c>
      <c r="AG82" s="57">
        <v>0.42</v>
      </c>
      <c r="AH82" s="6">
        <v>0.156</v>
      </c>
      <c r="AI82" s="16">
        <v>0.01536</v>
      </c>
      <c r="AJ82" s="12">
        <v>0.02479</v>
      </c>
      <c r="AK82" s="6">
        <v>0.254</v>
      </c>
      <c r="AL82" s="57">
        <v>0.473</v>
      </c>
      <c r="AM82" s="57">
        <v>0.018558</v>
      </c>
      <c r="AN82" s="6">
        <v>0.0897</v>
      </c>
      <c r="AO82" s="12">
        <v>0.02835</v>
      </c>
      <c r="AP82" s="10">
        <v>0.03996</v>
      </c>
      <c r="AQ82" s="12">
        <v>1.4</v>
      </c>
      <c r="AR82" s="16">
        <v>0.0405</v>
      </c>
      <c r="AS82" s="6">
        <v>0.1035</v>
      </c>
      <c r="AT82" s="53">
        <f t="shared" si="1"/>
        <v>2.431</v>
      </c>
      <c r="AU82" s="57">
        <f t="shared" si="2"/>
        <v>0.9698079999999999</v>
      </c>
      <c r="AV82" s="12">
        <f t="shared" si="3"/>
        <v>2.16139</v>
      </c>
      <c r="AW82" s="141">
        <f t="shared" si="4"/>
        <v>2.675</v>
      </c>
      <c r="AX82" s="6">
        <f t="shared" si="5"/>
        <v>11.230699999999999</v>
      </c>
      <c r="AY82" s="10">
        <f t="shared" si="6"/>
        <v>1.80021</v>
      </c>
      <c r="AZ82" s="148">
        <f t="shared" si="7"/>
        <v>1.779285</v>
      </c>
      <c r="BA82" s="19">
        <f t="shared" si="8"/>
        <v>23.014493</v>
      </c>
      <c r="BB82" s="151">
        <f t="shared" si="13"/>
        <v>2.5451154124049156</v>
      </c>
      <c r="BC82" s="151">
        <f t="shared" si="15"/>
        <v>8.688714945694601</v>
      </c>
      <c r="BD82" s="151">
        <f t="shared" si="16"/>
        <v>2.3716564933438624</v>
      </c>
      <c r="BE82" s="151">
        <f t="shared" si="17"/>
        <v>1.3482488708836453</v>
      </c>
      <c r="BF82" s="151">
        <f t="shared" si="18"/>
        <v>11.274829738968501</v>
      </c>
      <c r="BG82" s="151">
        <f t="shared" si="19"/>
        <v>12.200469607048849</v>
      </c>
      <c r="BH82" s="151">
        <f t="shared" si="20"/>
        <v>1.9585088861257163</v>
      </c>
      <c r="BI82" s="152">
        <f t="shared" si="11"/>
        <v>40.38754395447009</v>
      </c>
      <c r="BJ82" s="1">
        <f t="shared" si="14"/>
        <v>12.427846709871028</v>
      </c>
      <c r="BK82" s="1">
        <f t="shared" si="12"/>
        <v>11.419846709871027</v>
      </c>
    </row>
    <row r="83" spans="3:63" ht="12.75">
      <c r="C83">
        <v>2024</v>
      </c>
      <c r="D83" s="4">
        <v>2.6</v>
      </c>
      <c r="E83" s="6">
        <v>3.64</v>
      </c>
      <c r="F83" s="10">
        <v>0.213</v>
      </c>
      <c r="G83" s="10">
        <v>0.1056</v>
      </c>
      <c r="H83" s="12">
        <v>0.11025</v>
      </c>
      <c r="I83" s="16">
        <v>0.110025</v>
      </c>
      <c r="J83" s="12">
        <v>0.26</v>
      </c>
      <c r="K83" s="16">
        <v>0.02655</v>
      </c>
      <c r="L83" s="10">
        <v>0.01645</v>
      </c>
      <c r="M83" s="53">
        <v>0.839</v>
      </c>
      <c r="N83" s="16">
        <v>0.847</v>
      </c>
      <c r="O83" s="12">
        <v>0.2431</v>
      </c>
      <c r="P83" s="10">
        <v>0.0306</v>
      </c>
      <c r="Q83" s="57">
        <v>0.037</v>
      </c>
      <c r="R83" s="12">
        <v>0.07</v>
      </c>
      <c r="S83" s="10">
        <v>0.108</v>
      </c>
      <c r="T83" s="6">
        <v>1.57</v>
      </c>
      <c r="U83" s="53">
        <v>0.945</v>
      </c>
      <c r="V83" s="10">
        <v>0.0464</v>
      </c>
      <c r="W83" s="16">
        <v>0.1343</v>
      </c>
      <c r="X83" s="16">
        <v>0.427</v>
      </c>
      <c r="Y83" s="6">
        <v>1.7595</v>
      </c>
      <c r="Z83" s="6">
        <v>1.91</v>
      </c>
      <c r="AA83" s="57">
        <v>0.019</v>
      </c>
      <c r="AB83" s="6">
        <v>1.647</v>
      </c>
      <c r="AC83" s="10">
        <v>0.5915</v>
      </c>
      <c r="AD83" s="16">
        <v>0.1139</v>
      </c>
      <c r="AE83" s="53">
        <v>0.525</v>
      </c>
      <c r="AF83" s="10">
        <v>0.525</v>
      </c>
      <c r="AG83" s="57">
        <v>0.39</v>
      </c>
      <c r="AH83" s="6">
        <v>0.148</v>
      </c>
      <c r="AI83" s="16">
        <v>0.01488</v>
      </c>
      <c r="AJ83" s="12">
        <v>0.02368</v>
      </c>
      <c r="AK83" s="6">
        <v>0.236</v>
      </c>
      <c r="AL83" s="57">
        <v>0.4455</v>
      </c>
      <c r="AM83" s="57">
        <v>0.017364</v>
      </c>
      <c r="AN83" s="6">
        <v>0.0845</v>
      </c>
      <c r="AO83" s="12">
        <v>0.02745</v>
      </c>
      <c r="AP83" s="10">
        <v>0.03969</v>
      </c>
      <c r="AQ83" s="12">
        <v>1.392</v>
      </c>
      <c r="AR83" s="16">
        <v>0.038</v>
      </c>
      <c r="AS83" s="6">
        <v>0.0981</v>
      </c>
      <c r="AT83" s="53">
        <f t="shared" si="1"/>
        <v>2.3089999999999997</v>
      </c>
      <c r="AU83" s="57">
        <f t="shared" si="2"/>
        <v>0.908864</v>
      </c>
      <c r="AV83" s="12">
        <f t="shared" si="3"/>
        <v>2.1264800000000004</v>
      </c>
      <c r="AW83" s="141">
        <f t="shared" si="4"/>
        <v>2.6</v>
      </c>
      <c r="AX83" s="6">
        <f t="shared" si="5"/>
        <v>11.093100000000002</v>
      </c>
      <c r="AY83" s="10">
        <f t="shared" si="6"/>
        <v>1.70774</v>
      </c>
      <c r="AZ83" s="148">
        <f t="shared" si="7"/>
        <v>1.711655</v>
      </c>
      <c r="BA83" s="19">
        <f t="shared" si="8"/>
        <v>22.425338999999997</v>
      </c>
      <c r="BB83" s="151">
        <f t="shared" si="13"/>
        <v>2.596017720653014</v>
      </c>
      <c r="BC83" s="151">
        <f t="shared" si="15"/>
        <v>8.862489244608494</v>
      </c>
      <c r="BD83" s="151">
        <f t="shared" si="16"/>
        <v>2.4190896232107395</v>
      </c>
      <c r="BE83" s="151">
        <f t="shared" si="17"/>
        <v>1.3752138483013183</v>
      </c>
      <c r="BF83" s="151">
        <f t="shared" si="18"/>
        <v>11.500326333747871</v>
      </c>
      <c r="BG83" s="151">
        <f t="shared" si="19"/>
        <v>12.444478999189826</v>
      </c>
      <c r="BH83" s="151">
        <f t="shared" si="20"/>
        <v>1.9976790638482307</v>
      </c>
      <c r="BI83" s="152">
        <f t="shared" si="11"/>
        <v>41.195294833559494</v>
      </c>
      <c r="BJ83" s="1">
        <f t="shared" si="14"/>
        <v>12.80068211116716</v>
      </c>
      <c r="BK83" s="1">
        <f t="shared" si="12"/>
        <v>11.855682111167159</v>
      </c>
    </row>
    <row r="84" spans="3:63" ht="12.75">
      <c r="C84">
        <v>2025</v>
      </c>
      <c r="D84" s="4">
        <v>2.5</v>
      </c>
      <c r="E84" s="6">
        <v>3.58</v>
      </c>
      <c r="F84" s="10">
        <v>0.201</v>
      </c>
      <c r="G84" s="10">
        <v>0.0992</v>
      </c>
      <c r="H84" s="12">
        <v>0.1015</v>
      </c>
      <c r="I84" s="16">
        <v>0.10269</v>
      </c>
      <c r="J84" s="12">
        <v>0.246</v>
      </c>
      <c r="K84" s="16">
        <v>0.02565</v>
      </c>
      <c r="L84" s="10">
        <v>0.01575</v>
      </c>
      <c r="M84" s="53">
        <v>0.814</v>
      </c>
      <c r="N84" s="16">
        <v>0.812</v>
      </c>
      <c r="O84" s="12">
        <v>0.238</v>
      </c>
      <c r="P84" s="10">
        <v>0.0282</v>
      </c>
      <c r="Q84" s="57">
        <v>0.036</v>
      </c>
      <c r="R84" s="12">
        <v>0.068</v>
      </c>
      <c r="S84" s="10">
        <v>0.1026</v>
      </c>
      <c r="T84" s="6">
        <v>1.58</v>
      </c>
      <c r="U84" s="53">
        <v>0.9</v>
      </c>
      <c r="V84" s="10">
        <v>0.0448</v>
      </c>
      <c r="W84" s="16">
        <v>0.1292</v>
      </c>
      <c r="X84" s="16">
        <v>0.4095</v>
      </c>
      <c r="Y84" s="6">
        <v>1.7365</v>
      </c>
      <c r="Z84" s="6">
        <v>1.9</v>
      </c>
      <c r="AA84" s="57">
        <v>0.0175</v>
      </c>
      <c r="AB84" s="6">
        <v>1.63</v>
      </c>
      <c r="AC84" s="10">
        <v>0.559</v>
      </c>
      <c r="AD84" s="16">
        <v>0.1065</v>
      </c>
      <c r="AE84" s="53">
        <v>0.49</v>
      </c>
      <c r="AF84" s="10">
        <v>0.505</v>
      </c>
      <c r="AG84" s="57">
        <v>0.3675</v>
      </c>
      <c r="AH84" s="6">
        <v>0.14</v>
      </c>
      <c r="AI84" s="16">
        <v>0.0144</v>
      </c>
      <c r="AJ84" s="12">
        <v>0.02294</v>
      </c>
      <c r="AK84" s="6">
        <v>0.218</v>
      </c>
      <c r="AL84" s="57">
        <v>0.418</v>
      </c>
      <c r="AM84" s="57">
        <v>0.016274</v>
      </c>
      <c r="AN84" s="6">
        <v>0.0806</v>
      </c>
      <c r="AO84" s="12">
        <v>0.02655</v>
      </c>
      <c r="AP84" s="10">
        <v>0.03942</v>
      </c>
      <c r="AQ84" s="12">
        <v>1.376</v>
      </c>
      <c r="AR84" s="16">
        <v>0.0352</v>
      </c>
      <c r="AS84" s="6">
        <v>0.0927</v>
      </c>
      <c r="AT84" s="53">
        <f aca="true" t="shared" si="21" ref="AT84:AT98">SUM(M84,U84,AE84)</f>
        <v>2.2039999999999997</v>
      </c>
      <c r="AU84" s="57">
        <f aca="true" t="shared" si="22" ref="AU84:AU101">SUM(Q84,AA84,AG84,AL84,AM84)</f>
        <v>0.855274</v>
      </c>
      <c r="AV84" s="12">
        <f aca="true" t="shared" si="23" ref="AV84:AV101">SUM(AQ84,AO84,AJ84,R84,O84,J84,H84)</f>
        <v>2.07899</v>
      </c>
      <c r="AW84" s="141">
        <f aca="true" t="shared" si="24" ref="AW84:AW98">SUM(D84)</f>
        <v>2.5</v>
      </c>
      <c r="AX84" s="6">
        <f aca="true" t="shared" si="25" ref="AX84:AX98">SUM(E84,T84,Y84,Z84,AB84,AH84,AK84,AN84,AS84)</f>
        <v>10.957800000000002</v>
      </c>
      <c r="AY84" s="10">
        <f aca="true" t="shared" si="26" ref="AY84:AY98">SUM(F84,G84,L85,L85,L84,P84,V84,S84,AC84,AF84,AP84)</f>
        <v>1.6250700000000002</v>
      </c>
      <c r="AZ84" s="148">
        <f aca="true" t="shared" si="27" ref="AZ84:AZ98">SUM(I84,K84,N84,W84,X84,AD84,AI84,AR84)</f>
        <v>1.63514</v>
      </c>
      <c r="BA84" s="19">
        <f aca="true" t="shared" si="28" ref="BA84:BA98">SUM(D84:AS84)</f>
        <v>21.826173999999995</v>
      </c>
      <c r="BB84" s="151">
        <f t="shared" si="13"/>
        <v>2.647938075066074</v>
      </c>
      <c r="BC84" s="151">
        <f t="shared" si="15"/>
        <v>9.039739029500664</v>
      </c>
      <c r="BD84" s="151">
        <f t="shared" si="16"/>
        <v>2.467471415674954</v>
      </c>
      <c r="BE84" s="151">
        <f t="shared" si="17"/>
        <v>1.4027181252673446</v>
      </c>
      <c r="BF84" s="151">
        <f t="shared" si="18"/>
        <v>11.730332860422829</v>
      </c>
      <c r="BG84" s="151">
        <f t="shared" si="19"/>
        <v>12.693368579173622</v>
      </c>
      <c r="BH84" s="151">
        <f t="shared" si="20"/>
        <v>2.0376326451251954</v>
      </c>
      <c r="BI84" s="152">
        <f t="shared" si="11"/>
        <v>42.01920073023068</v>
      </c>
      <c r="BJ84" s="1">
        <f t="shared" si="14"/>
        <v>13.184702574502174</v>
      </c>
      <c r="BK84" s="1">
        <f t="shared" si="12"/>
        <v>12.284702574502173</v>
      </c>
    </row>
    <row r="85" spans="3:63" ht="12.75">
      <c r="C85">
        <v>2026</v>
      </c>
      <c r="D85" s="4">
        <v>2.4</v>
      </c>
      <c r="E85" s="6">
        <v>3.54</v>
      </c>
      <c r="F85" s="10">
        <v>0.189</v>
      </c>
      <c r="G85" s="10">
        <v>0.0928</v>
      </c>
      <c r="H85" s="12">
        <v>0.0945</v>
      </c>
      <c r="I85" s="16">
        <v>0.09617</v>
      </c>
      <c r="J85" s="12">
        <v>0.236</v>
      </c>
      <c r="K85" s="16">
        <v>0.02475</v>
      </c>
      <c r="L85" s="10">
        <v>0.01505</v>
      </c>
      <c r="M85" s="53">
        <v>0.788</v>
      </c>
      <c r="N85" s="16">
        <v>0.777</v>
      </c>
      <c r="O85" s="12">
        <v>0.2295</v>
      </c>
      <c r="P85" s="10">
        <v>0.0258</v>
      </c>
      <c r="Q85" s="57">
        <v>0.0345</v>
      </c>
      <c r="R85" s="12">
        <v>0.0656</v>
      </c>
      <c r="S85" s="10">
        <v>0.0972</v>
      </c>
      <c r="T85" s="6">
        <v>1.59</v>
      </c>
      <c r="U85" s="53">
        <v>0.84</v>
      </c>
      <c r="V85" s="10">
        <v>0.0432</v>
      </c>
      <c r="W85" s="16">
        <v>0.1241</v>
      </c>
      <c r="X85" s="16">
        <v>0.3885</v>
      </c>
      <c r="Y85" s="6">
        <v>1.702</v>
      </c>
      <c r="Z85" s="6">
        <v>1.89</v>
      </c>
      <c r="AA85" s="57">
        <v>0.0165</v>
      </c>
      <c r="AB85" s="6">
        <v>1.611</v>
      </c>
      <c r="AC85" s="10">
        <v>0.533</v>
      </c>
      <c r="AD85" s="16">
        <v>0.102</v>
      </c>
      <c r="AE85" s="53">
        <v>0.455</v>
      </c>
      <c r="AF85" s="10">
        <v>0.485</v>
      </c>
      <c r="AG85" s="57">
        <v>0.343</v>
      </c>
      <c r="AH85" s="6">
        <v>0.132</v>
      </c>
      <c r="AI85" s="16">
        <v>0.01392</v>
      </c>
      <c r="AJ85" s="12">
        <v>0.0222</v>
      </c>
      <c r="AK85" s="6">
        <v>0.202</v>
      </c>
      <c r="AL85" s="57">
        <v>0.3905</v>
      </c>
      <c r="AM85" s="57">
        <v>0.015374</v>
      </c>
      <c r="AN85" s="6">
        <v>0.0754</v>
      </c>
      <c r="AO85" s="12">
        <v>0.02565</v>
      </c>
      <c r="AP85" s="10">
        <v>0.03915</v>
      </c>
      <c r="AQ85" s="12">
        <v>1.352</v>
      </c>
      <c r="AR85" s="16">
        <v>0.033</v>
      </c>
      <c r="AS85" s="6">
        <v>0.0882</v>
      </c>
      <c r="AT85" s="53">
        <f t="shared" si="21"/>
        <v>2.083</v>
      </c>
      <c r="AU85" s="57">
        <f t="shared" si="22"/>
        <v>0.799874</v>
      </c>
      <c r="AV85" s="12">
        <f t="shared" si="23"/>
        <v>2.02545</v>
      </c>
      <c r="AW85" s="141">
        <f t="shared" si="24"/>
        <v>2.4</v>
      </c>
      <c r="AX85" s="6">
        <f t="shared" si="25"/>
        <v>10.8306</v>
      </c>
      <c r="AY85" s="10">
        <f t="shared" si="26"/>
        <v>1.5489</v>
      </c>
      <c r="AZ85" s="148">
        <f t="shared" si="27"/>
        <v>1.5594400000000002</v>
      </c>
      <c r="BA85" s="19">
        <f t="shared" si="28"/>
        <v>21.218564000000004</v>
      </c>
      <c r="BB85" s="151">
        <f t="shared" si="13"/>
        <v>2.7008968365673955</v>
      </c>
      <c r="BC85" s="151">
        <f t="shared" si="15"/>
        <v>9.220533810090677</v>
      </c>
      <c r="BD85" s="151">
        <f t="shared" si="16"/>
        <v>2.5168208439884534</v>
      </c>
      <c r="BE85" s="151">
        <f t="shared" si="17"/>
        <v>1.4307724877726915</v>
      </c>
      <c r="BF85" s="151">
        <f t="shared" si="18"/>
        <v>11.964939517631285</v>
      </c>
      <c r="BG85" s="151">
        <f t="shared" si="19"/>
        <v>12.947235950757095</v>
      </c>
      <c r="BH85" s="151">
        <f t="shared" si="20"/>
        <v>2.0783852980276993</v>
      </c>
      <c r="BI85" s="152">
        <f t="shared" si="11"/>
        <v>42.859584744835296</v>
      </c>
      <c r="BJ85" s="1">
        <f t="shared" si="14"/>
        <v>13.58024365173724</v>
      </c>
      <c r="BK85" s="1">
        <f t="shared" si="12"/>
        <v>12.74024365173724</v>
      </c>
    </row>
    <row r="86" spans="3:63" ht="12.75">
      <c r="C86">
        <v>2027</v>
      </c>
      <c r="D86" s="4">
        <v>2.325</v>
      </c>
      <c r="E86" s="6">
        <v>3.46</v>
      </c>
      <c r="F86" s="10">
        <v>0.18</v>
      </c>
      <c r="G86" s="10">
        <v>0.0864</v>
      </c>
      <c r="H86" s="12">
        <v>0.0875</v>
      </c>
      <c r="I86" s="16">
        <v>0.08802</v>
      </c>
      <c r="J86" s="12">
        <v>0.224</v>
      </c>
      <c r="K86" s="16">
        <v>0.0243</v>
      </c>
      <c r="L86" s="10">
        <v>0.01435</v>
      </c>
      <c r="M86" s="53">
        <v>0.762</v>
      </c>
      <c r="N86" s="16">
        <v>0.742</v>
      </c>
      <c r="O86" s="12">
        <v>0.2244</v>
      </c>
      <c r="P86" s="10">
        <v>0.024</v>
      </c>
      <c r="Q86" s="57">
        <v>0.0335</v>
      </c>
      <c r="R86" s="12">
        <v>0.064</v>
      </c>
      <c r="S86" s="10">
        <v>0.0918</v>
      </c>
      <c r="T86" s="6">
        <v>1.6</v>
      </c>
      <c r="U86" s="53">
        <v>0.798</v>
      </c>
      <c r="V86" s="10">
        <v>0.0416</v>
      </c>
      <c r="W86" s="16">
        <v>0.119</v>
      </c>
      <c r="X86" s="16">
        <v>0.371</v>
      </c>
      <c r="Y86" s="6">
        <v>1.656</v>
      </c>
      <c r="Z86" s="6">
        <v>1.87</v>
      </c>
      <c r="AA86" s="57">
        <v>0.0155</v>
      </c>
      <c r="AB86" s="6">
        <v>1.584</v>
      </c>
      <c r="AC86" s="10">
        <v>0.507</v>
      </c>
      <c r="AD86" s="16">
        <v>0.0969</v>
      </c>
      <c r="AE86" s="53">
        <v>0.427</v>
      </c>
      <c r="AF86" s="10">
        <v>0.465</v>
      </c>
      <c r="AG86" s="57">
        <v>0.322</v>
      </c>
      <c r="AH86" s="6">
        <v>0.126</v>
      </c>
      <c r="AI86" s="16">
        <v>0.01344</v>
      </c>
      <c r="AJ86" s="12">
        <v>0.02146</v>
      </c>
      <c r="AK86" s="6">
        <v>0.188</v>
      </c>
      <c r="AL86" s="57">
        <v>0.3685</v>
      </c>
      <c r="AM86" s="57">
        <v>0.014486</v>
      </c>
      <c r="AN86" s="6">
        <v>0.0715</v>
      </c>
      <c r="AO86" s="12">
        <v>0.0252</v>
      </c>
      <c r="AP86" s="10">
        <v>0.03861</v>
      </c>
      <c r="AQ86" s="12">
        <v>1.32</v>
      </c>
      <c r="AR86" s="16">
        <v>0.031</v>
      </c>
      <c r="AS86" s="6">
        <v>0.0828</v>
      </c>
      <c r="AT86" s="53">
        <f t="shared" si="21"/>
        <v>1.987</v>
      </c>
      <c r="AU86" s="57">
        <f t="shared" si="22"/>
        <v>0.753986</v>
      </c>
      <c r="AV86" s="12">
        <f t="shared" si="23"/>
        <v>1.96656</v>
      </c>
      <c r="AW86" s="141">
        <f t="shared" si="24"/>
        <v>2.325</v>
      </c>
      <c r="AX86" s="6">
        <f t="shared" si="25"/>
        <v>10.638300000000001</v>
      </c>
      <c r="AY86" s="10">
        <f t="shared" si="26"/>
        <v>1.47606</v>
      </c>
      <c r="AZ86" s="148">
        <f t="shared" si="27"/>
        <v>1.4856599999999998</v>
      </c>
      <c r="BA86" s="19">
        <f t="shared" si="28"/>
        <v>20.605266000000004</v>
      </c>
      <c r="BB86" s="151">
        <f t="shared" si="13"/>
        <v>2.7549147732987436</v>
      </c>
      <c r="BC86" s="151">
        <f t="shared" si="15"/>
        <v>9.404944486292491</v>
      </c>
      <c r="BD86" s="151">
        <f t="shared" si="16"/>
        <v>2.5671572608682225</v>
      </c>
      <c r="BE86" s="151">
        <f t="shared" si="17"/>
        <v>1.4593879375281453</v>
      </c>
      <c r="BF86" s="151">
        <f t="shared" si="18"/>
        <v>12.20423830798391</v>
      </c>
      <c r="BG86" s="151">
        <f t="shared" si="19"/>
        <v>13.206180669772237</v>
      </c>
      <c r="BH86" s="151">
        <f t="shared" si="20"/>
        <v>2.1199530039882535</v>
      </c>
      <c r="BI86" s="152">
        <f t="shared" si="11"/>
        <v>43.716776439732</v>
      </c>
      <c r="BJ86" s="1">
        <f t="shared" si="14"/>
        <v>13.987650961289358</v>
      </c>
      <c r="BK86" s="1">
        <f t="shared" si="12"/>
        <v>13.189650961289358</v>
      </c>
    </row>
    <row r="87" spans="3:63" ht="12.75">
      <c r="C87">
        <v>2028</v>
      </c>
      <c r="D87" s="4">
        <v>2.25</v>
      </c>
      <c r="E87" s="6">
        <v>3.38</v>
      </c>
      <c r="F87" s="10">
        <v>0.174</v>
      </c>
      <c r="G87" s="10">
        <v>0.0816</v>
      </c>
      <c r="H87" s="12">
        <v>0.08225</v>
      </c>
      <c r="I87" s="16">
        <v>0.080685</v>
      </c>
      <c r="J87" s="12">
        <v>0.214</v>
      </c>
      <c r="K87" s="16">
        <v>0.0234</v>
      </c>
      <c r="L87" s="10">
        <v>0.01365</v>
      </c>
      <c r="M87" s="53">
        <v>0.737</v>
      </c>
      <c r="N87" s="16">
        <v>0.707</v>
      </c>
      <c r="O87" s="12">
        <v>0.2193</v>
      </c>
      <c r="P87" s="10">
        <v>0.0222</v>
      </c>
      <c r="Q87" s="57">
        <v>0.0325</v>
      </c>
      <c r="R87" s="12">
        <v>0.062</v>
      </c>
      <c r="S87" s="10">
        <v>0.0882</v>
      </c>
      <c r="T87" s="6">
        <v>1.59</v>
      </c>
      <c r="U87" s="53">
        <v>0.756</v>
      </c>
      <c r="V87" s="10">
        <v>0.04</v>
      </c>
      <c r="W87" s="16">
        <v>0.1139</v>
      </c>
      <c r="X87" s="16">
        <v>0.3535</v>
      </c>
      <c r="Y87" s="6">
        <v>1.5985</v>
      </c>
      <c r="Z87" s="6">
        <v>1.84</v>
      </c>
      <c r="AA87" s="57">
        <v>0.0145</v>
      </c>
      <c r="AB87" s="6">
        <v>1.557</v>
      </c>
      <c r="AC87" s="10">
        <v>0.481</v>
      </c>
      <c r="AD87" s="16">
        <v>0.0935</v>
      </c>
      <c r="AE87" s="53">
        <v>0.392</v>
      </c>
      <c r="AF87" s="10">
        <v>0.45</v>
      </c>
      <c r="AG87" s="57">
        <v>0.301</v>
      </c>
      <c r="AH87" s="6">
        <v>0.12</v>
      </c>
      <c r="AI87" s="16">
        <v>0.01296</v>
      </c>
      <c r="AJ87" s="12">
        <v>0.02072</v>
      </c>
      <c r="AK87" s="6">
        <v>0.176</v>
      </c>
      <c r="AL87" s="57">
        <v>0.352</v>
      </c>
      <c r="AM87" s="57">
        <v>0.013607</v>
      </c>
      <c r="AN87" s="6">
        <v>0.0676</v>
      </c>
      <c r="AO87" s="12">
        <v>0.02475</v>
      </c>
      <c r="AP87" s="10">
        <v>0.03807</v>
      </c>
      <c r="AQ87" s="12">
        <v>1.28</v>
      </c>
      <c r="AR87" s="16">
        <v>0.029</v>
      </c>
      <c r="AS87" s="6">
        <v>0.0783</v>
      </c>
      <c r="AT87" s="53">
        <f t="shared" si="21"/>
        <v>1.8849999999999998</v>
      </c>
      <c r="AU87" s="57">
        <f t="shared" si="22"/>
        <v>0.713607</v>
      </c>
      <c r="AV87" s="12">
        <f t="shared" si="23"/>
        <v>1.9030200000000002</v>
      </c>
      <c r="AW87" s="141">
        <f t="shared" si="24"/>
        <v>2.25</v>
      </c>
      <c r="AX87" s="6">
        <f t="shared" si="25"/>
        <v>10.4074</v>
      </c>
      <c r="AY87" s="10">
        <f t="shared" si="26"/>
        <v>1.41532</v>
      </c>
      <c r="AZ87" s="148">
        <f t="shared" si="27"/>
        <v>1.4139449999999998</v>
      </c>
      <c r="BA87" s="19">
        <f t="shared" si="28"/>
        <v>19.961691999999996</v>
      </c>
      <c r="BB87" s="151">
        <f t="shared" si="13"/>
        <v>2.8100130687647185</v>
      </c>
      <c r="BC87" s="151">
        <f t="shared" si="15"/>
        <v>9.593043376018342</v>
      </c>
      <c r="BD87" s="151">
        <f t="shared" si="16"/>
        <v>2.618500406085587</v>
      </c>
      <c r="BE87" s="151">
        <f t="shared" si="17"/>
        <v>1.4885756962787082</v>
      </c>
      <c r="BF87" s="151">
        <f t="shared" si="18"/>
        <v>12.44832307414359</v>
      </c>
      <c r="BG87" s="151">
        <f t="shared" si="19"/>
        <v>13.470304283167682</v>
      </c>
      <c r="BH87" s="151">
        <f t="shared" si="20"/>
        <v>2.1623520640680187</v>
      </c>
      <c r="BI87" s="152">
        <f t="shared" si="11"/>
        <v>44.59111196852665</v>
      </c>
      <c r="BJ87" s="1">
        <f t="shared" si="14"/>
        <v>14.40728049012804</v>
      </c>
      <c r="BK87" s="1">
        <f t="shared" si="12"/>
        <v>13.65128049012804</v>
      </c>
    </row>
    <row r="88" spans="3:63" ht="12.75">
      <c r="C88">
        <v>2029</v>
      </c>
      <c r="D88" s="4">
        <v>2.15</v>
      </c>
      <c r="E88" s="6">
        <v>3.26</v>
      </c>
      <c r="F88" s="10">
        <v>0.165</v>
      </c>
      <c r="G88" s="10">
        <v>0.0768</v>
      </c>
      <c r="H88" s="12">
        <v>0.077</v>
      </c>
      <c r="I88" s="16">
        <v>0.074165</v>
      </c>
      <c r="J88" s="12">
        <v>0.204</v>
      </c>
      <c r="K88" s="16">
        <v>0.02295</v>
      </c>
      <c r="L88" s="10">
        <v>0.0133</v>
      </c>
      <c r="M88" s="53">
        <v>0.71</v>
      </c>
      <c r="N88" s="16">
        <v>0.679</v>
      </c>
      <c r="O88" s="12">
        <v>0.2125</v>
      </c>
      <c r="P88" s="10">
        <v>0.021</v>
      </c>
      <c r="Q88" s="57">
        <v>0.0315</v>
      </c>
      <c r="R88" s="12">
        <v>0.06</v>
      </c>
      <c r="S88" s="10">
        <v>0.0846</v>
      </c>
      <c r="T88" s="6">
        <v>1.57</v>
      </c>
      <c r="U88" s="53">
        <v>0.714</v>
      </c>
      <c r="V88" s="10">
        <v>0.0384</v>
      </c>
      <c r="W88" s="16">
        <v>0.1088</v>
      </c>
      <c r="X88" s="16">
        <v>0.3325</v>
      </c>
      <c r="Y88" s="6">
        <v>1.5295</v>
      </c>
      <c r="Z88" s="6">
        <v>1.8</v>
      </c>
      <c r="AA88" s="57">
        <v>0.01375</v>
      </c>
      <c r="AB88" s="6">
        <v>1.53</v>
      </c>
      <c r="AC88" s="10">
        <v>0.455</v>
      </c>
      <c r="AD88" s="16">
        <v>0.0901</v>
      </c>
      <c r="AE88" s="53">
        <v>0.364</v>
      </c>
      <c r="AF88" s="10">
        <v>0.435</v>
      </c>
      <c r="AG88" s="57">
        <v>0.285</v>
      </c>
      <c r="AH88" s="6">
        <v>0.114</v>
      </c>
      <c r="AI88" s="16">
        <v>0.01272</v>
      </c>
      <c r="AJ88" s="12">
        <v>0.01998</v>
      </c>
      <c r="AK88" s="6">
        <v>0.164</v>
      </c>
      <c r="AL88" s="57">
        <v>0.3355</v>
      </c>
      <c r="AM88" s="57">
        <v>0.012915</v>
      </c>
      <c r="AN88" s="6">
        <v>0.065</v>
      </c>
      <c r="AO88" s="12">
        <v>0.0243</v>
      </c>
      <c r="AP88" s="10">
        <v>0.03726</v>
      </c>
      <c r="AQ88" s="12">
        <v>1.232</v>
      </c>
      <c r="AR88" s="16">
        <v>0.0275</v>
      </c>
      <c r="AS88" s="6">
        <v>0.0738</v>
      </c>
      <c r="AT88" s="53">
        <f t="shared" si="21"/>
        <v>1.7879999999999998</v>
      </c>
      <c r="AU88" s="57">
        <f t="shared" si="22"/>
        <v>0.6786650000000001</v>
      </c>
      <c r="AV88" s="12">
        <f t="shared" si="23"/>
        <v>1.82978</v>
      </c>
      <c r="AW88" s="141">
        <f t="shared" si="24"/>
        <v>2.15</v>
      </c>
      <c r="AX88" s="6">
        <f t="shared" si="25"/>
        <v>10.106300000000001</v>
      </c>
      <c r="AY88" s="10">
        <f t="shared" si="26"/>
        <v>1.35156</v>
      </c>
      <c r="AZ88" s="148">
        <f t="shared" si="27"/>
        <v>1.3477350000000001</v>
      </c>
      <c r="BA88" s="19">
        <f t="shared" si="28"/>
        <v>19.226840000000003</v>
      </c>
      <c r="BB88" s="151">
        <f t="shared" si="13"/>
        <v>2.866213330140013</v>
      </c>
      <c r="BC88" s="151">
        <f t="shared" si="15"/>
        <v>9.784904243538708</v>
      </c>
      <c r="BD88" s="151">
        <f t="shared" si="16"/>
        <v>2.670870414207299</v>
      </c>
      <c r="BE88" s="151">
        <f t="shared" si="17"/>
        <v>1.5183472102042823</v>
      </c>
      <c r="BF88" s="151">
        <f t="shared" si="18"/>
        <v>12.697289535626462</v>
      </c>
      <c r="BG88" s="151">
        <f t="shared" si="19"/>
        <v>13.739710368831036</v>
      </c>
      <c r="BH88" s="151">
        <f t="shared" si="20"/>
        <v>2.2055991053493793</v>
      </c>
      <c r="BI88" s="152">
        <f t="shared" si="11"/>
        <v>45.48293420789717</v>
      </c>
      <c r="BJ88" s="1">
        <f t="shared" si="14"/>
        <v>14.839498904831881</v>
      </c>
      <c r="BK88" s="1">
        <f t="shared" si="12"/>
        <v>14.12549890483188</v>
      </c>
    </row>
    <row r="89" spans="3:63" ht="12.75">
      <c r="C89">
        <v>2030</v>
      </c>
      <c r="D89" s="4">
        <v>2.075</v>
      </c>
      <c r="E89" s="6">
        <v>3.16</v>
      </c>
      <c r="F89" s="10">
        <v>0.156</v>
      </c>
      <c r="G89" s="10">
        <v>0.0736</v>
      </c>
      <c r="H89" s="12">
        <v>0.0735</v>
      </c>
      <c r="I89" s="16">
        <v>0.067645</v>
      </c>
      <c r="J89" s="12">
        <v>0.196</v>
      </c>
      <c r="K89" s="16">
        <v>0.0225</v>
      </c>
      <c r="L89" s="10">
        <v>0.0126</v>
      </c>
      <c r="M89" s="53">
        <v>0.684</v>
      </c>
      <c r="N89" s="16">
        <v>0.644</v>
      </c>
      <c r="O89" s="12">
        <v>0.2057</v>
      </c>
      <c r="P89" s="10">
        <v>0.01925</v>
      </c>
      <c r="Q89" s="57">
        <v>0.031</v>
      </c>
      <c r="R89" s="12">
        <v>0.058</v>
      </c>
      <c r="S89" s="10">
        <v>0.081</v>
      </c>
      <c r="T89" s="6">
        <v>1.54</v>
      </c>
      <c r="U89" s="53">
        <v>0.69</v>
      </c>
      <c r="V89" s="10">
        <v>0.0376</v>
      </c>
      <c r="W89" s="16">
        <v>0.1054</v>
      </c>
      <c r="X89" s="16">
        <v>0.3115</v>
      </c>
      <c r="Y89" s="6">
        <v>1.4605</v>
      </c>
      <c r="Z89" s="6">
        <v>1.75</v>
      </c>
      <c r="AA89" s="57">
        <v>0.013</v>
      </c>
      <c r="AB89" s="6">
        <v>1.494</v>
      </c>
      <c r="AC89" s="10">
        <v>0.429</v>
      </c>
      <c r="AD89" s="16">
        <v>0.0855</v>
      </c>
      <c r="AE89" s="53">
        <v>0.336</v>
      </c>
      <c r="AF89" s="10">
        <v>0.42</v>
      </c>
      <c r="AG89" s="57">
        <v>0.26</v>
      </c>
      <c r="AH89" s="6">
        <v>0.108</v>
      </c>
      <c r="AI89" s="16">
        <v>0.01224</v>
      </c>
      <c r="AJ89" s="12">
        <v>0.01924</v>
      </c>
      <c r="AK89" s="6">
        <v>0.154</v>
      </c>
      <c r="AL89" s="57">
        <v>0.319</v>
      </c>
      <c r="AM89" s="57">
        <v>0.01223</v>
      </c>
      <c r="AN89" s="6">
        <v>0.0624</v>
      </c>
      <c r="AO89" s="12">
        <v>0.02385</v>
      </c>
      <c r="AP89" s="10">
        <v>0.03645</v>
      </c>
      <c r="AQ89" s="12">
        <v>1.184</v>
      </c>
      <c r="AR89" s="16">
        <v>0.0252</v>
      </c>
      <c r="AS89" s="6">
        <v>0.0702</v>
      </c>
      <c r="AT89" s="53">
        <f t="shared" si="21"/>
        <v>1.7100000000000002</v>
      </c>
      <c r="AU89" s="57">
        <f t="shared" si="22"/>
        <v>0.63523</v>
      </c>
      <c r="AV89" s="12">
        <f t="shared" si="23"/>
        <v>1.7602899999999997</v>
      </c>
      <c r="AW89" s="141">
        <f t="shared" si="24"/>
        <v>2.075</v>
      </c>
      <c r="AX89" s="6">
        <f t="shared" si="25"/>
        <v>9.799100000000001</v>
      </c>
      <c r="AY89" s="10">
        <f t="shared" si="26"/>
        <v>1.2893000000000001</v>
      </c>
      <c r="AZ89" s="148">
        <f t="shared" si="27"/>
        <v>1.2739849999999997</v>
      </c>
      <c r="BA89" s="19">
        <f t="shared" si="28"/>
        <v>18.519105</v>
      </c>
      <c r="BB89" s="151">
        <f t="shared" si="13"/>
        <v>2.923537596742813</v>
      </c>
      <c r="BC89" s="151">
        <f t="shared" si="15"/>
        <v>9.980602328409482</v>
      </c>
      <c r="BD89" s="151">
        <f t="shared" si="16"/>
        <v>2.724287822491445</v>
      </c>
      <c r="BE89" s="151">
        <f t="shared" si="17"/>
        <v>1.548714154408368</v>
      </c>
      <c r="BF89" s="151">
        <f t="shared" si="18"/>
        <v>12.951235326338992</v>
      </c>
      <c r="BG89" s="151">
        <f t="shared" si="19"/>
        <v>14.014504576207656</v>
      </c>
      <c r="BH89" s="151">
        <f t="shared" si="20"/>
        <v>2.249711087456367</v>
      </c>
      <c r="BI89" s="152">
        <f t="shared" si="11"/>
        <v>46.39259289205513</v>
      </c>
      <c r="BJ89" s="1">
        <f t="shared" si="14"/>
        <v>15.284683871976839</v>
      </c>
      <c r="BK89" s="1">
        <f t="shared" si="12"/>
        <v>14.594683871976839</v>
      </c>
    </row>
    <row r="90" spans="3:63" ht="12.75">
      <c r="C90">
        <v>2031</v>
      </c>
      <c r="D90" s="4">
        <v>2</v>
      </c>
      <c r="E90" s="6">
        <v>3.06</v>
      </c>
      <c r="F90" s="10">
        <v>0.147</v>
      </c>
      <c r="G90" s="10">
        <v>0.0704</v>
      </c>
      <c r="H90" s="12">
        <v>0.07</v>
      </c>
      <c r="I90" s="16">
        <v>0.06194</v>
      </c>
      <c r="J90" s="12">
        <v>0.188</v>
      </c>
      <c r="K90" s="16">
        <v>0.0216</v>
      </c>
      <c r="L90" s="10">
        <v>0.0119</v>
      </c>
      <c r="M90" s="53">
        <v>0.658</v>
      </c>
      <c r="N90" s="16">
        <v>0.616</v>
      </c>
      <c r="O90" s="12">
        <v>0.1972</v>
      </c>
      <c r="P90" s="10">
        <v>0.0186</v>
      </c>
      <c r="Q90" s="57">
        <v>0.03</v>
      </c>
      <c r="R90" s="12">
        <v>0.0568</v>
      </c>
      <c r="S90" s="10">
        <v>0.0774</v>
      </c>
      <c r="T90" s="6">
        <v>1.494</v>
      </c>
      <c r="U90" s="53">
        <v>0.651</v>
      </c>
      <c r="V90" s="10">
        <v>0.0368</v>
      </c>
      <c r="W90" s="16">
        <v>0.102</v>
      </c>
      <c r="X90" s="16">
        <v>0.2905</v>
      </c>
      <c r="Y90" s="6">
        <v>1.3685</v>
      </c>
      <c r="Z90" s="6">
        <v>1.7</v>
      </c>
      <c r="AA90" s="57">
        <v>0.01225</v>
      </c>
      <c r="AB90" s="6">
        <v>1.467</v>
      </c>
      <c r="AC90" s="10">
        <v>0.4095</v>
      </c>
      <c r="AD90" s="16">
        <v>0.0833</v>
      </c>
      <c r="AE90" s="53">
        <v>0.308</v>
      </c>
      <c r="AF90" s="10">
        <v>0.405</v>
      </c>
      <c r="AG90" s="57">
        <v>0.2475</v>
      </c>
      <c r="AH90" s="6">
        <v>0.102</v>
      </c>
      <c r="AI90" s="16">
        <v>0.012</v>
      </c>
      <c r="AJ90" s="12">
        <v>0.0185</v>
      </c>
      <c r="AK90" s="6">
        <v>0.144</v>
      </c>
      <c r="AL90" s="57">
        <v>0.308</v>
      </c>
      <c r="AM90" s="57">
        <v>0.011553</v>
      </c>
      <c r="AN90" s="6">
        <v>0.0585</v>
      </c>
      <c r="AO90" s="12">
        <v>0.0234</v>
      </c>
      <c r="AP90" s="10">
        <v>0.03537</v>
      </c>
      <c r="AQ90" s="12">
        <v>1.128</v>
      </c>
      <c r="AR90" s="16">
        <v>0.024</v>
      </c>
      <c r="AS90" s="6">
        <v>0.0666</v>
      </c>
      <c r="AT90" s="53">
        <f t="shared" si="21"/>
        <v>1.6170000000000002</v>
      </c>
      <c r="AU90" s="57">
        <f t="shared" si="22"/>
        <v>0.609303</v>
      </c>
      <c r="AV90" s="12">
        <f t="shared" si="23"/>
        <v>1.6819</v>
      </c>
      <c r="AW90" s="141">
        <f t="shared" si="24"/>
        <v>2</v>
      </c>
      <c r="AX90" s="6">
        <f t="shared" si="25"/>
        <v>9.460600000000001</v>
      </c>
      <c r="AY90" s="10">
        <f t="shared" si="26"/>
        <v>1.2343699999999997</v>
      </c>
      <c r="AZ90" s="148">
        <f t="shared" si="27"/>
        <v>1.2113399999999999</v>
      </c>
      <c r="BA90" s="19">
        <f t="shared" si="28"/>
        <v>17.792112999999997</v>
      </c>
      <c r="BB90" s="151">
        <f t="shared" si="13"/>
        <v>2.9820083486776694</v>
      </c>
      <c r="BC90" s="151">
        <f t="shared" si="15"/>
        <v>10.180214374977671</v>
      </c>
      <c r="BD90" s="151">
        <f t="shared" si="16"/>
        <v>2.778773578941274</v>
      </c>
      <c r="BE90" s="151">
        <f t="shared" si="17"/>
        <v>1.5796884374965354</v>
      </c>
      <c r="BF90" s="151">
        <f t="shared" si="18"/>
        <v>13.210260032865772</v>
      </c>
      <c r="BG90" s="151">
        <f t="shared" si="19"/>
        <v>14.294794667731809</v>
      </c>
      <c r="BH90" s="151">
        <f t="shared" si="20"/>
        <v>2.2947053092054945</v>
      </c>
      <c r="BI90" s="152">
        <f t="shared" si="11"/>
        <v>47.320444749896225</v>
      </c>
      <c r="BJ90" s="1">
        <f t="shared" si="14"/>
        <v>15.743224388136143</v>
      </c>
      <c r="BK90" s="1">
        <f t="shared" si="12"/>
        <v>15.092224388136144</v>
      </c>
    </row>
    <row r="91" spans="3:63" ht="12.75">
      <c r="C91">
        <v>2032</v>
      </c>
      <c r="D91" s="4">
        <v>1.9</v>
      </c>
      <c r="E91" s="6">
        <v>2.92</v>
      </c>
      <c r="F91" s="10">
        <v>0.141</v>
      </c>
      <c r="G91" s="10">
        <v>0.0672</v>
      </c>
      <c r="H91" s="12">
        <v>0.0665</v>
      </c>
      <c r="I91" s="16">
        <v>0.056235</v>
      </c>
      <c r="J91" s="12">
        <v>0.182</v>
      </c>
      <c r="K91" s="16">
        <v>0.02115</v>
      </c>
      <c r="L91" s="10">
        <v>0.0112</v>
      </c>
      <c r="M91" s="53">
        <v>0.632</v>
      </c>
      <c r="N91" s="16">
        <v>0.588</v>
      </c>
      <c r="O91" s="12">
        <v>0.187</v>
      </c>
      <c r="P91" s="10">
        <v>0.018</v>
      </c>
      <c r="Q91" s="57">
        <v>0.0295</v>
      </c>
      <c r="R91" s="12">
        <v>0.055</v>
      </c>
      <c r="S91" s="10">
        <v>0.0756</v>
      </c>
      <c r="T91" s="6">
        <v>1.413</v>
      </c>
      <c r="U91" s="53">
        <v>0.609</v>
      </c>
      <c r="V91" s="10">
        <v>0.036</v>
      </c>
      <c r="W91" s="16">
        <v>0.0986</v>
      </c>
      <c r="X91" s="16">
        <v>0.273</v>
      </c>
      <c r="Y91" s="6">
        <v>1.288</v>
      </c>
      <c r="Z91" s="6">
        <v>1.64</v>
      </c>
      <c r="AA91" s="57">
        <v>0.0115</v>
      </c>
      <c r="AB91" s="6">
        <v>1.422</v>
      </c>
      <c r="AC91" s="10">
        <v>0.3835</v>
      </c>
      <c r="AD91" s="16">
        <v>0.0799</v>
      </c>
      <c r="AE91" s="53">
        <v>0.287</v>
      </c>
      <c r="AF91" s="10">
        <v>0.39</v>
      </c>
      <c r="AG91" s="57">
        <v>0.2325</v>
      </c>
      <c r="AH91" s="6">
        <v>0.096</v>
      </c>
      <c r="AI91" s="16">
        <v>0.01152</v>
      </c>
      <c r="AJ91" s="12">
        <v>0.01813</v>
      </c>
      <c r="AK91" s="6">
        <v>0.134</v>
      </c>
      <c r="AL91" s="57">
        <v>0.297</v>
      </c>
      <c r="AM91" s="57">
        <v>0.011059</v>
      </c>
      <c r="AN91" s="6">
        <v>0.0559</v>
      </c>
      <c r="AO91" s="12">
        <v>0.02295</v>
      </c>
      <c r="AP91" s="10">
        <v>0.03375</v>
      </c>
      <c r="AQ91" s="12">
        <v>1.088</v>
      </c>
      <c r="AR91" s="16">
        <v>0.0225</v>
      </c>
      <c r="AS91" s="6">
        <v>0.0639</v>
      </c>
      <c r="AT91" s="53">
        <f t="shared" si="21"/>
        <v>1.528</v>
      </c>
      <c r="AU91" s="57">
        <f t="shared" si="22"/>
        <v>0.581559</v>
      </c>
      <c r="AV91" s="12">
        <f t="shared" si="23"/>
        <v>1.61958</v>
      </c>
      <c r="AW91" s="141">
        <f t="shared" si="24"/>
        <v>1.9</v>
      </c>
      <c r="AX91" s="6">
        <f t="shared" si="25"/>
        <v>9.0328</v>
      </c>
      <c r="AY91" s="10">
        <f t="shared" si="26"/>
        <v>1.17795</v>
      </c>
      <c r="AZ91" s="148">
        <f t="shared" si="27"/>
        <v>1.150905</v>
      </c>
      <c r="BA91" s="19">
        <f t="shared" si="28"/>
        <v>16.969094</v>
      </c>
      <c r="BB91" s="151">
        <f t="shared" si="13"/>
        <v>3.041648515651223</v>
      </c>
      <c r="BC91" s="151">
        <f t="shared" si="15"/>
        <v>10.383818662477225</v>
      </c>
      <c r="BD91" s="151">
        <f t="shared" si="16"/>
        <v>2.8343490505200997</v>
      </c>
      <c r="BE91" s="151">
        <f t="shared" si="17"/>
        <v>1.6112822062464662</v>
      </c>
      <c r="BF91" s="151">
        <f t="shared" si="18"/>
        <v>13.474465233523087</v>
      </c>
      <c r="BG91" s="151">
        <f t="shared" si="19"/>
        <v>14.580690561086445</v>
      </c>
      <c r="BH91" s="151">
        <f t="shared" si="20"/>
        <v>2.3405994153896046</v>
      </c>
      <c r="BI91" s="152">
        <f t="shared" si="11"/>
        <v>48.26685364489415</v>
      </c>
      <c r="BJ91" s="1">
        <f t="shared" si="14"/>
        <v>16.215521119780227</v>
      </c>
      <c r="BK91" s="1">
        <f t="shared" si="12"/>
        <v>15.606521119780227</v>
      </c>
    </row>
    <row r="92" spans="3:63" ht="12.75">
      <c r="C92">
        <v>2033</v>
      </c>
      <c r="D92" s="4">
        <v>1.825</v>
      </c>
      <c r="E92" s="6">
        <v>2.78</v>
      </c>
      <c r="F92" s="10">
        <v>0.135</v>
      </c>
      <c r="G92" s="10">
        <v>0.0656</v>
      </c>
      <c r="H92" s="12">
        <v>0.063</v>
      </c>
      <c r="I92" s="16">
        <v>0.051345</v>
      </c>
      <c r="J92" s="12">
        <v>0.176</v>
      </c>
      <c r="K92" s="16">
        <v>0.0207</v>
      </c>
      <c r="L92" s="10">
        <v>0.01085</v>
      </c>
      <c r="M92" s="53">
        <v>0.607</v>
      </c>
      <c r="N92" s="16">
        <v>0.567</v>
      </c>
      <c r="O92" s="12">
        <v>0.1751</v>
      </c>
      <c r="P92" s="10">
        <v>0.0168</v>
      </c>
      <c r="Q92" s="57">
        <v>0.0285</v>
      </c>
      <c r="R92" s="12">
        <v>0.0536</v>
      </c>
      <c r="S92" s="10">
        <v>0.0738</v>
      </c>
      <c r="T92" s="6">
        <v>1.29</v>
      </c>
      <c r="U92" s="53">
        <v>0.588</v>
      </c>
      <c r="V92" s="10">
        <v>0.0352</v>
      </c>
      <c r="W92" s="16">
        <v>0.0952</v>
      </c>
      <c r="X92" s="16">
        <v>0.259</v>
      </c>
      <c r="Y92" s="6">
        <v>1.196</v>
      </c>
      <c r="Z92" s="6">
        <v>1.58</v>
      </c>
      <c r="AA92" s="57">
        <v>0.011</v>
      </c>
      <c r="AB92" s="6">
        <v>1.368</v>
      </c>
      <c r="AC92" s="10">
        <v>0.364</v>
      </c>
      <c r="AD92" s="16">
        <v>0.0765</v>
      </c>
      <c r="AE92" s="53">
        <v>0.266</v>
      </c>
      <c r="AF92" s="10">
        <v>0.375</v>
      </c>
      <c r="AG92" s="57">
        <v>0.225</v>
      </c>
      <c r="AH92" s="6">
        <v>0.092</v>
      </c>
      <c r="AI92" s="16">
        <v>0.01104</v>
      </c>
      <c r="AJ92" s="12">
        <v>0.01776</v>
      </c>
      <c r="AK92" s="6">
        <v>0.124</v>
      </c>
      <c r="AL92" s="57">
        <v>0.286</v>
      </c>
      <c r="AM92" s="57">
        <v>0.010571</v>
      </c>
      <c r="AN92" s="6">
        <v>0.0533</v>
      </c>
      <c r="AO92" s="12">
        <v>0.0225</v>
      </c>
      <c r="AP92" s="10">
        <v>0.03267</v>
      </c>
      <c r="AQ92" s="12">
        <v>1.048</v>
      </c>
      <c r="AR92" s="16">
        <v>0.021</v>
      </c>
      <c r="AS92" s="6">
        <v>0.0612</v>
      </c>
      <c r="AT92" s="53">
        <f t="shared" si="21"/>
        <v>1.4609999999999999</v>
      </c>
      <c r="AU92" s="57">
        <f t="shared" si="22"/>
        <v>0.561071</v>
      </c>
      <c r="AV92" s="12">
        <f t="shared" si="23"/>
        <v>1.55596</v>
      </c>
      <c r="AW92" s="141">
        <f t="shared" si="24"/>
        <v>1.825</v>
      </c>
      <c r="AX92" s="6">
        <f t="shared" si="25"/>
        <v>8.544500000000001</v>
      </c>
      <c r="AY92" s="10">
        <f t="shared" si="26"/>
        <v>1.1292200000000001</v>
      </c>
      <c r="AZ92" s="148">
        <f t="shared" si="27"/>
        <v>1.1017849999999998</v>
      </c>
      <c r="BA92" s="19">
        <f t="shared" si="28"/>
        <v>16.158236000000002</v>
      </c>
      <c r="BB92" s="151">
        <f t="shared" si="13"/>
        <v>3.1024814859642476</v>
      </c>
      <c r="BC92" s="151">
        <f t="shared" si="15"/>
        <v>10.59149503572677</v>
      </c>
      <c r="BD92" s="151">
        <f t="shared" si="16"/>
        <v>2.891036031530502</v>
      </c>
      <c r="BE92" s="151">
        <f t="shared" si="17"/>
        <v>1.6435078503713956</v>
      </c>
      <c r="BF92" s="151">
        <f t="shared" si="18"/>
        <v>13.743954538193549</v>
      </c>
      <c r="BG92" s="151">
        <f t="shared" si="19"/>
        <v>14.872304372308175</v>
      </c>
      <c r="BH92" s="151">
        <f t="shared" si="20"/>
        <v>2.3874114036973966</v>
      </c>
      <c r="BI92" s="152">
        <f t="shared" si="11"/>
        <v>49.23219071779204</v>
      </c>
      <c r="BJ92" s="1">
        <f t="shared" si="14"/>
        <v>16.701986753373635</v>
      </c>
      <c r="BK92" s="1">
        <f t="shared" si="12"/>
        <v>16.113986753373634</v>
      </c>
    </row>
    <row r="93" spans="3:63" ht="12.75">
      <c r="C93">
        <v>2034</v>
      </c>
      <c r="D93" s="4">
        <v>1.75</v>
      </c>
      <c r="E93" s="6">
        <v>2.66</v>
      </c>
      <c r="F93" s="10">
        <v>0.129</v>
      </c>
      <c r="G93" s="10">
        <v>0.0624</v>
      </c>
      <c r="H93" s="12">
        <v>0.06125</v>
      </c>
      <c r="I93" s="16">
        <v>0.04727</v>
      </c>
      <c r="J93" s="12">
        <v>0.17</v>
      </c>
      <c r="K93" s="16">
        <v>0.02025</v>
      </c>
      <c r="L93" s="10">
        <v>0.01015</v>
      </c>
      <c r="M93" s="53">
        <v>0.582</v>
      </c>
      <c r="N93" s="16">
        <v>0.546</v>
      </c>
      <c r="O93" s="12">
        <v>0.1649</v>
      </c>
      <c r="P93" s="10">
        <v>0.0162</v>
      </c>
      <c r="Q93" s="57">
        <v>0.0275</v>
      </c>
      <c r="R93" s="12">
        <v>0.052</v>
      </c>
      <c r="S93" s="10">
        <v>0.072</v>
      </c>
      <c r="T93" s="6">
        <v>1.161</v>
      </c>
      <c r="U93" s="53">
        <v>0.567</v>
      </c>
      <c r="V93" s="10">
        <v>0.0344</v>
      </c>
      <c r="W93" s="16">
        <v>0.0918</v>
      </c>
      <c r="X93" s="16">
        <v>0.2415</v>
      </c>
      <c r="Y93" s="6">
        <v>1.127</v>
      </c>
      <c r="Z93" s="6">
        <v>1.51</v>
      </c>
      <c r="AA93" s="57">
        <v>0.0105</v>
      </c>
      <c r="AB93" s="6">
        <v>1.314</v>
      </c>
      <c r="AC93" s="10">
        <v>0.3445</v>
      </c>
      <c r="AD93" s="16">
        <v>0.0731</v>
      </c>
      <c r="AE93" s="53">
        <v>0.245</v>
      </c>
      <c r="AF93" s="10">
        <v>0.36</v>
      </c>
      <c r="AG93" s="57">
        <v>0.2175</v>
      </c>
      <c r="AH93" s="6">
        <v>0.086</v>
      </c>
      <c r="AI93" s="16">
        <v>0.0108</v>
      </c>
      <c r="AJ93" s="12">
        <v>0.01739</v>
      </c>
      <c r="AK93" s="6">
        <v>0.116</v>
      </c>
      <c r="AL93" s="57">
        <v>0.275</v>
      </c>
      <c r="AM93" s="57">
        <v>0.010088</v>
      </c>
      <c r="AN93" s="6">
        <v>0.0507</v>
      </c>
      <c r="AO93" s="12">
        <v>0.02205</v>
      </c>
      <c r="AP93" s="10">
        <v>0.03105</v>
      </c>
      <c r="AQ93" s="12">
        <v>1.008</v>
      </c>
      <c r="AR93" s="16">
        <v>0.02</v>
      </c>
      <c r="AS93" s="6">
        <v>0.0585</v>
      </c>
      <c r="AT93" s="53">
        <f t="shared" si="21"/>
        <v>1.3940000000000001</v>
      </c>
      <c r="AU93" s="57">
        <f t="shared" si="22"/>
        <v>0.540588</v>
      </c>
      <c r="AV93" s="12">
        <f t="shared" si="23"/>
        <v>1.49559</v>
      </c>
      <c r="AW93" s="141">
        <f t="shared" si="24"/>
        <v>1.75</v>
      </c>
      <c r="AX93" s="6">
        <f t="shared" si="25"/>
        <v>8.083200000000001</v>
      </c>
      <c r="AY93" s="10">
        <f t="shared" si="26"/>
        <v>1.0793</v>
      </c>
      <c r="AZ93" s="148">
        <f t="shared" si="27"/>
        <v>1.0507199999999999</v>
      </c>
      <c r="BA93" s="19">
        <f t="shared" si="28"/>
        <v>15.373798000000003</v>
      </c>
      <c r="BB93" s="151">
        <f t="shared" si="13"/>
        <v>3.1645311156835327</v>
      </c>
      <c r="BC93" s="151">
        <f t="shared" si="15"/>
        <v>10.803324936441305</v>
      </c>
      <c r="BD93" s="151">
        <f t="shared" si="16"/>
        <v>2.948856752161112</v>
      </c>
      <c r="BE93" s="151">
        <f t="shared" si="17"/>
        <v>1.6763780073788235</v>
      </c>
      <c r="BF93" s="151">
        <f t="shared" si="18"/>
        <v>14.01883362895742</v>
      </c>
      <c r="BG93" s="151">
        <f t="shared" si="19"/>
        <v>15.169750459754338</v>
      </c>
      <c r="BH93" s="151">
        <f t="shared" si="20"/>
        <v>2.4351596317713446</v>
      </c>
      <c r="BI93" s="152">
        <f t="shared" si="11"/>
        <v>50.21683453214787</v>
      </c>
      <c r="BJ93" s="1">
        <f t="shared" si="14"/>
        <v>17.203046355974845</v>
      </c>
      <c r="BK93" s="1">
        <f t="shared" si="12"/>
        <v>16.636046355974845</v>
      </c>
    </row>
    <row r="94" spans="3:63" ht="12.75">
      <c r="C94">
        <v>2035</v>
      </c>
      <c r="D94" s="4">
        <v>1.675</v>
      </c>
      <c r="E94" s="6">
        <v>2.54</v>
      </c>
      <c r="F94" s="10">
        <v>0.123</v>
      </c>
      <c r="G94" s="10">
        <v>0.0608</v>
      </c>
      <c r="H94" s="12">
        <v>0.057</v>
      </c>
      <c r="I94" s="16">
        <v>0.043195</v>
      </c>
      <c r="J94" s="12">
        <v>0.164</v>
      </c>
      <c r="K94" s="16">
        <v>0.01935</v>
      </c>
      <c r="L94" s="10">
        <v>0.0098</v>
      </c>
      <c r="M94" s="53">
        <v>0.557</v>
      </c>
      <c r="N94" s="16">
        <v>0.525</v>
      </c>
      <c r="O94" s="12">
        <v>0.1547</v>
      </c>
      <c r="P94" s="10">
        <v>0.0154</v>
      </c>
      <c r="Q94" s="57">
        <v>0.027</v>
      </c>
      <c r="R94" s="12">
        <v>0.0512</v>
      </c>
      <c r="S94" s="10">
        <v>0.0702</v>
      </c>
      <c r="T94" s="6">
        <v>1.026</v>
      </c>
      <c r="U94" s="53">
        <v>0.53</v>
      </c>
      <c r="V94" s="10">
        <v>0.033</v>
      </c>
      <c r="W94" s="16">
        <v>0.0901</v>
      </c>
      <c r="X94" s="16">
        <v>0.2275</v>
      </c>
      <c r="Y94" s="6">
        <v>1.0695</v>
      </c>
      <c r="Z94" s="6">
        <v>1.44</v>
      </c>
      <c r="AA94" s="57">
        <v>0.01</v>
      </c>
      <c r="AB94" s="6">
        <v>1.26</v>
      </c>
      <c r="AC94" s="10">
        <v>0.3315</v>
      </c>
      <c r="AD94" s="16">
        <v>0.0714</v>
      </c>
      <c r="AE94" s="53">
        <v>0.224</v>
      </c>
      <c r="AF94" s="10">
        <v>0.35</v>
      </c>
      <c r="AG94" s="57">
        <v>0.21</v>
      </c>
      <c r="AH94" s="6">
        <v>0.082</v>
      </c>
      <c r="AI94" s="16">
        <v>0.01056</v>
      </c>
      <c r="AJ94" s="12">
        <v>0.01702</v>
      </c>
      <c r="AK94" s="6">
        <v>0.108</v>
      </c>
      <c r="AL94" s="57">
        <v>0.2695</v>
      </c>
      <c r="AM94" s="57">
        <v>0.009680648</v>
      </c>
      <c r="AN94" s="6">
        <v>0.0494</v>
      </c>
      <c r="AO94" s="12">
        <v>0.0216</v>
      </c>
      <c r="AP94" s="10">
        <v>0.02997</v>
      </c>
      <c r="AQ94" s="12">
        <v>0.968</v>
      </c>
      <c r="AR94" s="16">
        <v>0.0188</v>
      </c>
      <c r="AS94" s="6">
        <v>0.0558</v>
      </c>
      <c r="AT94" s="53">
        <f t="shared" si="21"/>
        <v>1.3110000000000002</v>
      </c>
      <c r="AU94" s="57">
        <f t="shared" si="22"/>
        <v>0.526180648</v>
      </c>
      <c r="AV94" s="12">
        <f t="shared" si="23"/>
        <v>1.4335199999999997</v>
      </c>
      <c r="AW94" s="141">
        <f t="shared" si="24"/>
        <v>1.675</v>
      </c>
      <c r="AX94" s="6">
        <f t="shared" si="25"/>
        <v>7.630699999999999</v>
      </c>
      <c r="AY94" s="10">
        <f t="shared" si="26"/>
        <v>1.04257</v>
      </c>
      <c r="AZ94" s="148">
        <f t="shared" si="27"/>
        <v>1.005905</v>
      </c>
      <c r="BA94" s="19">
        <f t="shared" si="28"/>
        <v>14.605975648000005</v>
      </c>
      <c r="BB94" s="151">
        <f t="shared" si="13"/>
        <v>3.2278217379972034</v>
      </c>
      <c r="BC94" s="151">
        <f t="shared" si="15"/>
        <v>11.019391435170132</v>
      </c>
      <c r="BD94" s="151">
        <f t="shared" si="16"/>
        <v>3.0078338872043346</v>
      </c>
      <c r="BE94" s="151">
        <f t="shared" si="17"/>
        <v>1.7099055675263999</v>
      </c>
      <c r="BF94" s="151">
        <f t="shared" si="18"/>
        <v>14.299210301536569</v>
      </c>
      <c r="BG94" s="151">
        <f t="shared" si="19"/>
        <v>15.473145468949426</v>
      </c>
      <c r="BH94" s="151">
        <f t="shared" si="20"/>
        <v>2.4838628244067715</v>
      </c>
      <c r="BI94" s="152">
        <f t="shared" si="11"/>
        <v>51.22117122279083</v>
      </c>
      <c r="BJ94" s="1">
        <f t="shared" si="14"/>
        <v>17.71913774665409</v>
      </c>
      <c r="BK94" s="1">
        <f t="shared" si="12"/>
        <v>17.18913774665409</v>
      </c>
    </row>
    <row r="95" spans="3:63" ht="12.75">
      <c r="C95">
        <v>2036</v>
      </c>
      <c r="D95" s="4">
        <v>1.6</v>
      </c>
      <c r="E95" s="6">
        <v>2.44</v>
      </c>
      <c r="F95" s="10">
        <v>0.117</v>
      </c>
      <c r="G95" s="10">
        <v>0.0576</v>
      </c>
      <c r="H95" s="12">
        <v>0.056</v>
      </c>
      <c r="I95" s="16">
        <v>0.03912</v>
      </c>
      <c r="J95" s="12">
        <v>0.16</v>
      </c>
      <c r="K95" s="16">
        <v>0.0189</v>
      </c>
      <c r="L95" s="10">
        <v>0.00945</v>
      </c>
      <c r="M95" s="53">
        <v>0.532</v>
      </c>
      <c r="N95" s="16">
        <v>0.511</v>
      </c>
      <c r="O95" s="12">
        <v>0.1428</v>
      </c>
      <c r="P95" s="10">
        <v>0.015</v>
      </c>
      <c r="Q95" s="57">
        <v>0.026</v>
      </c>
      <c r="R95" s="12">
        <v>0.0496</v>
      </c>
      <c r="S95" s="10">
        <v>0.0684</v>
      </c>
      <c r="T95" s="6">
        <v>0.909</v>
      </c>
      <c r="U95" s="53">
        <v>0.525</v>
      </c>
      <c r="V95" s="10">
        <v>0.0328</v>
      </c>
      <c r="W95" s="16">
        <v>0.0884</v>
      </c>
      <c r="X95" s="16">
        <v>0.217</v>
      </c>
      <c r="Y95" s="6">
        <v>1.012</v>
      </c>
      <c r="Z95" s="6">
        <v>1.37</v>
      </c>
      <c r="AA95" s="57">
        <v>0.0095</v>
      </c>
      <c r="AB95" s="6">
        <v>1.206</v>
      </c>
      <c r="AC95" s="10">
        <v>0.3185</v>
      </c>
      <c r="AD95" s="16">
        <v>0.0697</v>
      </c>
      <c r="AE95" s="53">
        <v>0.21</v>
      </c>
      <c r="AF95" s="10">
        <v>0.34</v>
      </c>
      <c r="AG95" s="57">
        <v>0.2025</v>
      </c>
      <c r="AH95" s="6">
        <v>0.078</v>
      </c>
      <c r="AI95" s="16">
        <v>0.01032</v>
      </c>
      <c r="AJ95" s="12">
        <v>0.01665</v>
      </c>
      <c r="AK95" s="6">
        <v>0.1</v>
      </c>
      <c r="AL95" s="57">
        <v>0.2585</v>
      </c>
      <c r="AM95" s="57">
        <v>0.009294627</v>
      </c>
      <c r="AN95" s="6">
        <v>0.0468</v>
      </c>
      <c r="AO95" s="12">
        <v>0.02115</v>
      </c>
      <c r="AP95" s="10">
        <v>0.02889</v>
      </c>
      <c r="AQ95" s="12">
        <v>0.928</v>
      </c>
      <c r="AR95" s="16">
        <v>0.018</v>
      </c>
      <c r="AS95" s="6">
        <v>0.0531</v>
      </c>
      <c r="AT95" s="53">
        <f t="shared" si="21"/>
        <v>1.267</v>
      </c>
      <c r="AU95" s="57">
        <f t="shared" si="22"/>
        <v>0.505794627</v>
      </c>
      <c r="AV95" s="12">
        <f t="shared" si="23"/>
        <v>1.3742</v>
      </c>
      <c r="AW95" s="141">
        <f t="shared" si="24"/>
        <v>1.6</v>
      </c>
      <c r="AX95" s="6">
        <f t="shared" si="25"/>
        <v>7.214900000000001</v>
      </c>
      <c r="AY95" s="10">
        <f t="shared" si="26"/>
        <v>1.0051400000000001</v>
      </c>
      <c r="AZ95" s="148">
        <f t="shared" si="27"/>
        <v>0.97244</v>
      </c>
      <c r="BA95" s="19">
        <f t="shared" si="28"/>
        <v>13.921974627</v>
      </c>
      <c r="BB95" s="151">
        <f t="shared" si="13"/>
        <v>3.2923781727571475</v>
      </c>
      <c r="BC95" s="151">
        <f t="shared" si="15"/>
        <v>11.239779263873535</v>
      </c>
      <c r="BD95" s="151">
        <f t="shared" si="16"/>
        <v>3.0679905649484214</v>
      </c>
      <c r="BE95" s="151">
        <f t="shared" si="17"/>
        <v>1.744103678876928</v>
      </c>
      <c r="BF95" s="151">
        <f t="shared" si="18"/>
        <v>14.5851945075673</v>
      </c>
      <c r="BG95" s="151">
        <f t="shared" si="19"/>
        <v>15.782608378328414</v>
      </c>
      <c r="BH95" s="151">
        <f t="shared" si="20"/>
        <v>2.533540080894907</v>
      </c>
      <c r="BI95" s="152">
        <f t="shared" si="11"/>
        <v>52.245594647246655</v>
      </c>
      <c r="BJ95" s="1">
        <f t="shared" si="14"/>
        <v>18.250711879053714</v>
      </c>
      <c r="BK95" s="1">
        <f t="shared" si="12"/>
        <v>17.725711879053716</v>
      </c>
    </row>
    <row r="96" spans="3:63" ht="12.75">
      <c r="C96">
        <v>2037</v>
      </c>
      <c r="D96" s="4">
        <v>1.55</v>
      </c>
      <c r="E96" s="6">
        <v>2.34</v>
      </c>
      <c r="F96" s="10">
        <v>0.114</v>
      </c>
      <c r="G96" s="10">
        <v>0.056</v>
      </c>
      <c r="H96" s="12">
        <v>0.0525</v>
      </c>
      <c r="I96" s="16">
        <v>0.03586</v>
      </c>
      <c r="J96" s="12">
        <v>0.154</v>
      </c>
      <c r="K96" s="16">
        <v>0.01845</v>
      </c>
      <c r="L96" s="10">
        <v>0.00875</v>
      </c>
      <c r="M96" s="53">
        <v>0.508</v>
      </c>
      <c r="N96" s="16">
        <v>0.497</v>
      </c>
      <c r="O96" s="12">
        <v>0.1343</v>
      </c>
      <c r="P96" s="10">
        <v>0.0144</v>
      </c>
      <c r="Q96" s="57">
        <v>0.0255</v>
      </c>
      <c r="R96" s="12">
        <v>0.0488</v>
      </c>
      <c r="S96" s="10">
        <v>0.0666</v>
      </c>
      <c r="T96" s="6">
        <v>0.819</v>
      </c>
      <c r="U96" s="53">
        <v>0.483</v>
      </c>
      <c r="V96" s="10">
        <v>0.032</v>
      </c>
      <c r="W96" s="16">
        <v>0.0867</v>
      </c>
      <c r="X96" s="16">
        <v>0.2065</v>
      </c>
      <c r="Y96" s="6">
        <v>0.966</v>
      </c>
      <c r="Z96" s="6">
        <v>1.3</v>
      </c>
      <c r="AA96" s="57">
        <v>0.00925</v>
      </c>
      <c r="AB96" s="6">
        <v>1.143</v>
      </c>
      <c r="AC96" s="10">
        <v>0.3055</v>
      </c>
      <c r="AD96" s="16">
        <v>0.068</v>
      </c>
      <c r="AE96" s="53">
        <v>0.196</v>
      </c>
      <c r="AF96" s="10">
        <v>0.33</v>
      </c>
      <c r="AG96" s="57">
        <v>0.195</v>
      </c>
      <c r="AH96" s="6">
        <v>0.074</v>
      </c>
      <c r="AI96" s="16">
        <v>0.01008</v>
      </c>
      <c r="AJ96" s="12">
        <v>0.01628</v>
      </c>
      <c r="AK96" s="6">
        <v>0.092</v>
      </c>
      <c r="AL96" s="57">
        <v>0.253</v>
      </c>
      <c r="AM96" s="57">
        <v>0.008965377</v>
      </c>
      <c r="AN96" s="6">
        <v>0.0455</v>
      </c>
      <c r="AO96" s="12">
        <v>0.0207</v>
      </c>
      <c r="AP96" s="10">
        <v>0.02781</v>
      </c>
      <c r="AQ96" s="12">
        <v>0.896</v>
      </c>
      <c r="AR96" s="16">
        <v>0.017</v>
      </c>
      <c r="AS96" s="6">
        <v>0.0513</v>
      </c>
      <c r="AT96" s="53">
        <f t="shared" si="21"/>
        <v>1.187</v>
      </c>
      <c r="AU96" s="57">
        <f t="shared" si="22"/>
        <v>0.491715377</v>
      </c>
      <c r="AV96" s="12">
        <f t="shared" si="23"/>
        <v>1.3225799999999999</v>
      </c>
      <c r="AW96" s="141">
        <f t="shared" si="24"/>
        <v>1.55</v>
      </c>
      <c r="AX96" s="6">
        <f t="shared" si="25"/>
        <v>6.830799999999999</v>
      </c>
      <c r="AY96" s="10">
        <f t="shared" si="26"/>
        <v>0.9718600000000001</v>
      </c>
      <c r="AZ96" s="148">
        <f t="shared" si="27"/>
        <v>0.9395899999999999</v>
      </c>
      <c r="BA96" s="19">
        <f t="shared" si="28"/>
        <v>13.276745377000003</v>
      </c>
      <c r="BB96" s="151">
        <f t="shared" si="13"/>
        <v>3.3582257362122907</v>
      </c>
      <c r="BC96" s="151">
        <f t="shared" si="15"/>
        <v>11.464574849151006</v>
      </c>
      <c r="BD96" s="151">
        <f t="shared" si="16"/>
        <v>3.1293503762473898</v>
      </c>
      <c r="BE96" s="151">
        <f t="shared" si="17"/>
        <v>1.7789857524544666</v>
      </c>
      <c r="BF96" s="151">
        <f t="shared" si="18"/>
        <v>14.876898397718646</v>
      </c>
      <c r="BG96" s="151">
        <f t="shared" si="19"/>
        <v>16.09826054589498</v>
      </c>
      <c r="BH96" s="151">
        <f t="shared" si="20"/>
        <v>2.584210882512805</v>
      </c>
      <c r="BI96" s="152">
        <f t="shared" si="11"/>
        <v>53.290506540191586</v>
      </c>
      <c r="BJ96" s="1">
        <f t="shared" si="14"/>
        <v>18.798233235425325</v>
      </c>
      <c r="BK96" s="1">
        <f t="shared" si="12"/>
        <v>18.315233235425325</v>
      </c>
    </row>
    <row r="97" spans="3:63" ht="12.75">
      <c r="C97">
        <v>2038</v>
      </c>
      <c r="D97" s="4">
        <v>1.475</v>
      </c>
      <c r="E97" s="6">
        <v>2.24</v>
      </c>
      <c r="F97" s="10">
        <v>0.108</v>
      </c>
      <c r="G97" s="10">
        <v>0.0544</v>
      </c>
      <c r="H97" s="12">
        <v>0.05075</v>
      </c>
      <c r="I97" s="16">
        <v>0.0326</v>
      </c>
      <c r="J97" s="12">
        <v>0.15</v>
      </c>
      <c r="K97" s="16">
        <v>0.018</v>
      </c>
      <c r="L97" s="10">
        <v>0.0084</v>
      </c>
      <c r="M97" s="53">
        <v>0.487</v>
      </c>
      <c r="N97" s="16">
        <v>0.483</v>
      </c>
      <c r="O97" s="12">
        <v>0.1258</v>
      </c>
      <c r="P97" s="10">
        <v>0.0138</v>
      </c>
      <c r="Q97" s="57">
        <v>0.025</v>
      </c>
      <c r="R97" s="12">
        <v>0.0472</v>
      </c>
      <c r="S97" s="10">
        <v>0.0648</v>
      </c>
      <c r="T97" s="6">
        <v>0.747</v>
      </c>
      <c r="U97" s="53">
        <v>0.462</v>
      </c>
      <c r="V97" s="10">
        <v>0.0312</v>
      </c>
      <c r="W97" s="16">
        <v>0.085</v>
      </c>
      <c r="X97" s="16">
        <v>0.196</v>
      </c>
      <c r="Y97" s="6">
        <v>0.92</v>
      </c>
      <c r="Z97" s="6">
        <v>1.22</v>
      </c>
      <c r="AA97" s="57">
        <v>0.00875</v>
      </c>
      <c r="AB97" s="6">
        <v>1.08</v>
      </c>
      <c r="AC97" s="10">
        <v>0.2925</v>
      </c>
      <c r="AD97" s="16">
        <v>0.0663</v>
      </c>
      <c r="AE97" s="53">
        <v>0.182</v>
      </c>
      <c r="AF97" s="10">
        <v>0.32</v>
      </c>
      <c r="AG97" s="57">
        <v>0.1875</v>
      </c>
      <c r="AH97" s="6">
        <v>0.07</v>
      </c>
      <c r="AI97" s="16">
        <v>0.00984</v>
      </c>
      <c r="AJ97" s="12">
        <v>0.01591</v>
      </c>
      <c r="AK97" s="6">
        <v>0.086</v>
      </c>
      <c r="AL97" s="57">
        <v>0.242</v>
      </c>
      <c r="AM97" s="57">
        <v>0.008674725</v>
      </c>
      <c r="AN97" s="6">
        <v>0.0429</v>
      </c>
      <c r="AO97" s="12">
        <v>0.02025</v>
      </c>
      <c r="AP97" s="10">
        <v>0.02673</v>
      </c>
      <c r="AQ97" s="12">
        <v>0.856</v>
      </c>
      <c r="AR97" s="16">
        <v>0.0165</v>
      </c>
      <c r="AS97" s="6">
        <v>0.0495</v>
      </c>
      <c r="AT97" s="53">
        <f t="shared" si="21"/>
        <v>1.131</v>
      </c>
      <c r="AU97" s="57">
        <f t="shared" si="22"/>
        <v>0.471924725</v>
      </c>
      <c r="AV97" s="12">
        <f t="shared" si="23"/>
        <v>1.2659099999999999</v>
      </c>
      <c r="AW97" s="141">
        <f t="shared" si="24"/>
        <v>1.475</v>
      </c>
      <c r="AX97" s="6">
        <f t="shared" si="25"/>
        <v>6.455400000000001</v>
      </c>
      <c r="AY97" s="10">
        <f t="shared" si="26"/>
        <v>0.93593</v>
      </c>
      <c r="AZ97" s="148">
        <f t="shared" si="27"/>
        <v>0.9072399999999999</v>
      </c>
      <c r="BA97" s="19">
        <f t="shared" si="28"/>
        <v>12.626304725000002</v>
      </c>
      <c r="BB97" s="151">
        <f t="shared" si="13"/>
        <v>3.4253902509365366</v>
      </c>
      <c r="BC97" s="151">
        <f t="shared" si="15"/>
        <v>11.693866346134026</v>
      </c>
      <c r="BD97" s="151">
        <f t="shared" si="16"/>
        <v>3.1919373837723377</v>
      </c>
      <c r="BE97" s="151">
        <f t="shared" si="17"/>
        <v>1.8145654675035559</v>
      </c>
      <c r="BF97" s="151">
        <f t="shared" si="18"/>
        <v>15.174436365673019</v>
      </c>
      <c r="BG97" s="151">
        <f t="shared" si="19"/>
        <v>16.42022575681288</v>
      </c>
      <c r="BH97" s="151">
        <f t="shared" si="20"/>
        <v>2.6358951001630615</v>
      </c>
      <c r="BI97" s="152">
        <f t="shared" si="11"/>
        <v>54.35631667099542</v>
      </c>
      <c r="BJ97" s="1">
        <f t="shared" si="14"/>
        <v>19.362180232488086</v>
      </c>
      <c r="BK97" s="1">
        <f t="shared" si="12"/>
        <v>18.900180232488086</v>
      </c>
    </row>
    <row r="98" spans="3:63" ht="13.5" thickBot="1">
      <c r="C98">
        <v>2039</v>
      </c>
      <c r="D98" s="4">
        <v>1.425</v>
      </c>
      <c r="E98" s="6">
        <v>2.14</v>
      </c>
      <c r="F98" s="10">
        <v>0.105</v>
      </c>
      <c r="G98" s="10">
        <v>0.0528</v>
      </c>
      <c r="H98" s="12">
        <v>0.049</v>
      </c>
      <c r="I98" s="16">
        <v>0.030155</v>
      </c>
      <c r="J98" s="12">
        <v>0.146</v>
      </c>
      <c r="K98" s="16">
        <v>0.01755</v>
      </c>
      <c r="L98" s="10">
        <v>0.00805</v>
      </c>
      <c r="M98" s="53">
        <v>0.465</v>
      </c>
      <c r="N98" s="16">
        <v>0.469</v>
      </c>
      <c r="O98" s="12">
        <v>0.1173</v>
      </c>
      <c r="P98" s="10">
        <v>0.0132</v>
      </c>
      <c r="Q98" s="57">
        <v>0.0245</v>
      </c>
      <c r="R98" s="12">
        <v>0.046</v>
      </c>
      <c r="S98" s="10">
        <v>0.063</v>
      </c>
      <c r="T98" s="6">
        <v>0.684</v>
      </c>
      <c r="U98" s="53">
        <v>0.441</v>
      </c>
      <c r="V98" s="10">
        <v>0.0304</v>
      </c>
      <c r="W98" s="16">
        <v>0.0833</v>
      </c>
      <c r="X98" s="16">
        <v>0.189</v>
      </c>
      <c r="Y98" s="6">
        <v>0.8855</v>
      </c>
      <c r="Z98" s="6">
        <v>1.15</v>
      </c>
      <c r="AA98" s="57">
        <v>0.0085</v>
      </c>
      <c r="AB98" s="6">
        <v>1.017</v>
      </c>
      <c r="AC98" s="10">
        <v>0.2795</v>
      </c>
      <c r="AD98" s="16">
        <v>0.0646</v>
      </c>
      <c r="AE98" s="53">
        <v>0.168</v>
      </c>
      <c r="AF98" s="10">
        <v>0.31</v>
      </c>
      <c r="AG98" s="57">
        <v>0.18</v>
      </c>
      <c r="AH98" s="6">
        <v>0.068</v>
      </c>
      <c r="AI98" s="16">
        <v>0.0096</v>
      </c>
      <c r="AJ98" s="12">
        <v>0.01554</v>
      </c>
      <c r="AK98" s="6">
        <v>0.08</v>
      </c>
      <c r="AL98" s="57">
        <v>0.2365</v>
      </c>
      <c r="AM98" s="57">
        <v>0.008351158</v>
      </c>
      <c r="AN98" s="6">
        <v>0.0416</v>
      </c>
      <c r="AO98" s="12">
        <v>0.0198</v>
      </c>
      <c r="AP98" s="10">
        <v>0.02565</v>
      </c>
      <c r="AQ98" s="12">
        <v>0.824</v>
      </c>
      <c r="AR98" s="16">
        <v>0.016</v>
      </c>
      <c r="AS98" s="6">
        <v>0.0477</v>
      </c>
      <c r="AT98" s="53">
        <f t="shared" si="21"/>
        <v>1.074</v>
      </c>
      <c r="AU98" s="57">
        <f t="shared" si="22"/>
        <v>0.45785115800000004</v>
      </c>
      <c r="AV98" s="12">
        <f t="shared" si="23"/>
        <v>1.2176399999999998</v>
      </c>
      <c r="AW98" s="141">
        <f t="shared" si="24"/>
        <v>1.425</v>
      </c>
      <c r="AX98" s="6">
        <f t="shared" si="25"/>
        <v>6.1137999999999995</v>
      </c>
      <c r="AY98" s="10">
        <f t="shared" si="26"/>
        <v>0.8876</v>
      </c>
      <c r="AZ98" s="148">
        <f t="shared" si="27"/>
        <v>0.879205</v>
      </c>
      <c r="BA98" s="20">
        <f t="shared" si="28"/>
        <v>12.055096158000003</v>
      </c>
      <c r="BB98" s="151">
        <f t="shared" si="13"/>
        <v>3.4938980559552673</v>
      </c>
      <c r="BC98" s="151">
        <f t="shared" si="15"/>
        <v>11.927743673056707</v>
      </c>
      <c r="BD98" s="151">
        <f t="shared" si="16"/>
        <v>3.2557761314477847</v>
      </c>
      <c r="BE98" s="151">
        <f t="shared" si="17"/>
        <v>1.850856776853627</v>
      </c>
      <c r="BF98" s="151">
        <f t="shared" si="18"/>
        <v>15.47792509298648</v>
      </c>
      <c r="BG98" s="151">
        <f t="shared" si="19"/>
        <v>16.748630271949136</v>
      </c>
      <c r="BH98" s="151">
        <f t="shared" si="20"/>
        <v>2.688613002166323</v>
      </c>
      <c r="BI98" s="152">
        <f t="shared" si="11"/>
        <v>55.44344300441533</v>
      </c>
      <c r="BJ98" s="1">
        <f t="shared" si="14"/>
        <v>19.943045639462728</v>
      </c>
      <c r="BK98" s="1">
        <f t="shared" si="12"/>
        <v>19.50204563946273</v>
      </c>
    </row>
    <row r="99" spans="4:52" ht="72.75" thickBot="1">
      <c r="D99" s="34" t="s">
        <v>13</v>
      </c>
      <c r="E99" s="35" t="s">
        <v>31</v>
      </c>
      <c r="F99" s="36" t="s">
        <v>0</v>
      </c>
      <c r="G99" s="36" t="s">
        <v>1</v>
      </c>
      <c r="H99" s="37" t="s">
        <v>2</v>
      </c>
      <c r="I99" s="38" t="s">
        <v>3</v>
      </c>
      <c r="J99" s="37" t="s">
        <v>4</v>
      </c>
      <c r="K99" s="38" t="s">
        <v>6</v>
      </c>
      <c r="L99" s="36" t="s">
        <v>7</v>
      </c>
      <c r="M99" s="50" t="s">
        <v>8</v>
      </c>
      <c r="N99" s="38" t="s">
        <v>41</v>
      </c>
      <c r="O99" s="37" t="s">
        <v>42</v>
      </c>
      <c r="P99" s="36" t="s">
        <v>9</v>
      </c>
      <c r="Q99" s="54" t="s">
        <v>10</v>
      </c>
      <c r="R99" s="37" t="s">
        <v>11</v>
      </c>
      <c r="S99" s="36" t="s">
        <v>12</v>
      </c>
      <c r="T99" s="39" t="s">
        <v>35</v>
      </c>
      <c r="U99" s="50" t="s">
        <v>37</v>
      </c>
      <c r="V99" s="36" t="s">
        <v>14</v>
      </c>
      <c r="W99" s="38" t="s">
        <v>15</v>
      </c>
      <c r="X99" s="38" t="s">
        <v>16</v>
      </c>
      <c r="Y99" s="39" t="s">
        <v>17</v>
      </c>
      <c r="Z99" s="39" t="s">
        <v>18</v>
      </c>
      <c r="AA99" s="54" t="s">
        <v>19</v>
      </c>
      <c r="AB99" s="39" t="s">
        <v>20</v>
      </c>
      <c r="AC99" s="36" t="s">
        <v>21</v>
      </c>
      <c r="AD99" s="38" t="s">
        <v>22</v>
      </c>
      <c r="AE99" s="50" t="s">
        <v>23</v>
      </c>
      <c r="AF99" s="36" t="s">
        <v>24</v>
      </c>
      <c r="AG99" s="54" t="s">
        <v>25</v>
      </c>
      <c r="AH99" s="39" t="s">
        <v>26</v>
      </c>
      <c r="AI99" s="40" t="s">
        <v>27</v>
      </c>
      <c r="AJ99" s="37" t="s">
        <v>28</v>
      </c>
      <c r="AK99" s="39" t="s">
        <v>29</v>
      </c>
      <c r="AL99" s="58" t="s">
        <v>36</v>
      </c>
      <c r="AM99" s="54" t="s">
        <v>30</v>
      </c>
      <c r="AN99" s="39" t="s">
        <v>32</v>
      </c>
      <c r="AO99" s="37" t="s">
        <v>33</v>
      </c>
      <c r="AP99" s="36" t="s">
        <v>34</v>
      </c>
      <c r="AQ99" s="37" t="s">
        <v>38</v>
      </c>
      <c r="AR99" s="38" t="s">
        <v>39</v>
      </c>
      <c r="AS99" s="41" t="s">
        <v>40</v>
      </c>
      <c r="AT99" s="135"/>
      <c r="AU99" s="113"/>
      <c r="AV99" s="137"/>
      <c r="AW99" s="142"/>
      <c r="AX99" s="113"/>
      <c r="AY99" s="144"/>
      <c r="AZ99" s="149"/>
    </row>
    <row r="100" spans="2:53" ht="22.5">
      <c r="B100" s="63" t="s">
        <v>52</v>
      </c>
      <c r="D100" s="1">
        <f>SUM(D19:D60)</f>
        <v>134.19699999999997</v>
      </c>
      <c r="E100" s="1">
        <f aca="true" t="shared" si="29" ref="E100:AS100">SUM(E19:E60)</f>
        <v>96.46629999999999</v>
      </c>
      <c r="F100" s="1">
        <f t="shared" si="29"/>
        <v>16.470349999999996</v>
      </c>
      <c r="G100" s="1">
        <f t="shared" si="29"/>
        <v>4.2926</v>
      </c>
      <c r="H100" s="1">
        <f t="shared" si="29"/>
        <v>7.58985</v>
      </c>
      <c r="I100" s="1">
        <f t="shared" si="29"/>
        <v>6.192</v>
      </c>
      <c r="J100" s="1">
        <f t="shared" si="29"/>
        <v>6.09</v>
      </c>
      <c r="K100" s="1">
        <f t="shared" si="29"/>
        <v>2.4200000000000004</v>
      </c>
      <c r="L100" s="1">
        <f t="shared" si="29"/>
        <v>1.0953500000000005</v>
      </c>
      <c r="M100" s="1">
        <f t="shared" si="29"/>
        <v>26.714</v>
      </c>
      <c r="N100" s="1">
        <f t="shared" si="29"/>
        <v>27.9545</v>
      </c>
      <c r="O100" s="1">
        <f t="shared" si="29"/>
        <v>4.6642</v>
      </c>
      <c r="P100" s="1">
        <f t="shared" si="29"/>
        <v>1.4987</v>
      </c>
      <c r="Q100" s="1">
        <f t="shared" si="29"/>
        <v>1.131525</v>
      </c>
      <c r="R100" s="1">
        <f t="shared" si="29"/>
        <v>3.0958000000000006</v>
      </c>
      <c r="S100" s="1">
        <f t="shared" si="29"/>
        <v>8.6914</v>
      </c>
      <c r="T100" s="1">
        <f t="shared" si="29"/>
        <v>24.585269999999998</v>
      </c>
      <c r="U100" s="1">
        <f t="shared" si="29"/>
        <v>145.816</v>
      </c>
      <c r="V100" s="1">
        <f t="shared" si="29"/>
        <v>2.9133400000000007</v>
      </c>
      <c r="W100" s="1">
        <f t="shared" si="29"/>
        <v>6.125199999999999</v>
      </c>
      <c r="X100" s="1">
        <f t="shared" si="29"/>
        <v>18.956</v>
      </c>
      <c r="Y100" s="1">
        <f t="shared" si="29"/>
        <v>49.87199999999999</v>
      </c>
      <c r="Z100" s="1">
        <f t="shared" si="29"/>
        <v>25.4215</v>
      </c>
      <c r="AA100" s="1">
        <f t="shared" si="29"/>
        <v>0.8748</v>
      </c>
      <c r="AB100" s="1">
        <f t="shared" si="29"/>
        <v>30.325300000000006</v>
      </c>
      <c r="AC100" s="1">
        <f t="shared" si="29"/>
        <v>23.152999999999995</v>
      </c>
      <c r="AD100" s="1">
        <f t="shared" si="29"/>
        <v>5.0165999999999995</v>
      </c>
      <c r="AE100" s="1">
        <f t="shared" si="29"/>
        <v>29.06</v>
      </c>
      <c r="AF100" s="1">
        <f t="shared" si="29"/>
        <v>22.519999999999996</v>
      </c>
      <c r="AG100" s="1">
        <f t="shared" si="29"/>
        <v>16.331000000000003</v>
      </c>
      <c r="AH100" s="1">
        <f t="shared" si="29"/>
        <v>6.819810000000003</v>
      </c>
      <c r="AI100" s="1">
        <f t="shared" si="29"/>
        <v>0.31252</v>
      </c>
      <c r="AJ100" s="1">
        <f t="shared" si="29"/>
        <v>1.7285599999999999</v>
      </c>
      <c r="AK100" s="1">
        <f t="shared" si="29"/>
        <v>6.6897899999999995</v>
      </c>
      <c r="AL100" s="1">
        <f t="shared" si="29"/>
        <v>20.451999999999995</v>
      </c>
      <c r="AM100" s="1">
        <f t="shared" si="29"/>
        <v>3.4110000000000014</v>
      </c>
      <c r="AN100" s="1">
        <f t="shared" si="29"/>
        <v>3.69721</v>
      </c>
      <c r="AO100" s="1">
        <f t="shared" si="29"/>
        <v>2.4385500000000007</v>
      </c>
      <c r="AP100" s="1">
        <f t="shared" si="29"/>
        <v>1.2088599999999996</v>
      </c>
      <c r="AQ100" s="1">
        <f t="shared" si="29"/>
        <v>43.45999999999999</v>
      </c>
      <c r="AR100" s="1">
        <f t="shared" si="29"/>
        <v>0.7197299999999999</v>
      </c>
      <c r="AS100" s="1">
        <f t="shared" si="29"/>
        <v>1.5915499999999998</v>
      </c>
      <c r="AT100" s="133">
        <f>SUM(M100,U100,AE100)</f>
        <v>201.59</v>
      </c>
      <c r="AU100" s="133">
        <f t="shared" si="22"/>
        <v>42.200325</v>
      </c>
      <c r="AV100" s="133">
        <f t="shared" si="23"/>
        <v>69.06695999999998</v>
      </c>
      <c r="AW100" s="133">
        <f>SUM(D100)</f>
        <v>134.19699999999997</v>
      </c>
      <c r="AX100" s="133">
        <f>SUM(E100,T100,Y100,Z100,AB100,AH100,AK100,AN100,AS100)</f>
        <v>245.46873</v>
      </c>
      <c r="AY100" s="133">
        <f>SUM(F100,G100,L101,L101,L100,P100,V100,S100,AC100,AF100,AP100)</f>
        <v>85.8851</v>
      </c>
      <c r="AZ100" s="145">
        <f>SUM(I100,K100,N100,W100,X100,AD100,AI100,AR100)</f>
        <v>67.69655</v>
      </c>
      <c r="BA100" s="109">
        <f>SUM(D100:AS100)</f>
        <v>842.0631649999998</v>
      </c>
    </row>
    <row r="101" spans="2:53" ht="22.5">
      <c r="B101" s="63" t="s">
        <v>51</v>
      </c>
      <c r="D101" s="1">
        <f>SUM(D19:D98)</f>
        <v>235.19699999999997</v>
      </c>
      <c r="E101" s="1">
        <f aca="true" t="shared" si="30" ref="E101:AS101">SUM(E19:E98)</f>
        <v>227.13629999999998</v>
      </c>
      <c r="F101" s="1">
        <f t="shared" si="30"/>
        <v>27.970349999999993</v>
      </c>
      <c r="G101" s="1">
        <f t="shared" si="30"/>
        <v>10.503799999999998</v>
      </c>
      <c r="H101" s="1">
        <f t="shared" si="30"/>
        <v>13.683749999999996</v>
      </c>
      <c r="I101" s="1">
        <f t="shared" si="30"/>
        <v>11.834200000000003</v>
      </c>
      <c r="J101" s="1">
        <f t="shared" si="30"/>
        <v>16.914</v>
      </c>
      <c r="K101" s="1">
        <f t="shared" si="30"/>
        <v>3.73355</v>
      </c>
      <c r="L101" s="1">
        <f t="shared" si="30"/>
        <v>2.0207500000000005</v>
      </c>
      <c r="M101" s="1">
        <f t="shared" si="30"/>
        <v>59.37899999999999</v>
      </c>
      <c r="N101" s="1">
        <f t="shared" si="30"/>
        <v>62.226499999999994</v>
      </c>
      <c r="O101" s="1">
        <f t="shared" si="30"/>
        <v>13.637599999999999</v>
      </c>
      <c r="P101" s="1">
        <f t="shared" si="30"/>
        <v>3.5655500000000004</v>
      </c>
      <c r="Q101" s="1">
        <f t="shared" si="30"/>
        <v>3.0495249999999996</v>
      </c>
      <c r="R101" s="1">
        <f t="shared" si="30"/>
        <v>6.6028</v>
      </c>
      <c r="S101" s="1">
        <f t="shared" si="30"/>
        <v>15.056200000000002</v>
      </c>
      <c r="T101" s="1">
        <f t="shared" si="30"/>
        <v>81.99027000000001</v>
      </c>
      <c r="U101" s="1">
        <f t="shared" si="30"/>
        <v>198.53199999999998</v>
      </c>
      <c r="V101" s="1">
        <f t="shared" si="30"/>
        <v>5.521540000000002</v>
      </c>
      <c r="W101" s="1">
        <f t="shared" si="30"/>
        <v>13.166599999999994</v>
      </c>
      <c r="X101" s="1">
        <f t="shared" si="30"/>
        <v>35.477500000000006</v>
      </c>
      <c r="Y101" s="1">
        <f t="shared" si="30"/>
        <v>111.98349999999999</v>
      </c>
      <c r="Z101" s="1">
        <f t="shared" si="30"/>
        <v>92.38150000000002</v>
      </c>
      <c r="AA101" s="1">
        <f t="shared" si="30"/>
        <v>1.8880499999999996</v>
      </c>
      <c r="AB101" s="1">
        <f t="shared" si="30"/>
        <v>87.60230000000003</v>
      </c>
      <c r="AC101" s="1">
        <f t="shared" si="30"/>
        <v>46.47199999999999</v>
      </c>
      <c r="AD101" s="1">
        <f t="shared" si="30"/>
        <v>10.8866</v>
      </c>
      <c r="AE101" s="1">
        <f t="shared" si="30"/>
        <v>55.98899999999999</v>
      </c>
      <c r="AF101" s="1">
        <f t="shared" si="30"/>
        <v>46.855000000000004</v>
      </c>
      <c r="AG101" s="1">
        <f t="shared" si="30"/>
        <v>41.14450000000002</v>
      </c>
      <c r="AH101" s="1">
        <f t="shared" si="30"/>
        <v>14.519810000000005</v>
      </c>
      <c r="AI101" s="1">
        <f t="shared" si="30"/>
        <v>1.0325200000000003</v>
      </c>
      <c r="AJ101" s="1">
        <f t="shared" si="30"/>
        <v>2.8552099999999996</v>
      </c>
      <c r="AK101" s="1">
        <f t="shared" si="30"/>
        <v>16.605789999999995</v>
      </c>
      <c r="AL101" s="1">
        <f t="shared" si="30"/>
        <v>42.6995</v>
      </c>
      <c r="AM101" s="1">
        <f t="shared" si="30"/>
        <v>4.3516715349999995</v>
      </c>
      <c r="AN101" s="1">
        <f t="shared" si="30"/>
        <v>8.183510000000004</v>
      </c>
      <c r="AO101" s="1">
        <f t="shared" si="30"/>
        <v>3.6949500000000013</v>
      </c>
      <c r="AP101" s="1">
        <f t="shared" si="30"/>
        <v>2.644179999999999</v>
      </c>
      <c r="AQ101" s="1">
        <f t="shared" si="30"/>
        <v>92.57999999999998</v>
      </c>
      <c r="AR101" s="1">
        <f t="shared" si="30"/>
        <v>2.6722299999999994</v>
      </c>
      <c r="AS101" s="1">
        <f t="shared" si="30"/>
        <v>6.00145</v>
      </c>
      <c r="AT101" s="133">
        <f>SUM(M101,U101,AE101)</f>
        <v>313.8999999999999</v>
      </c>
      <c r="AU101" s="133">
        <f t="shared" si="22"/>
        <v>93.13324653500001</v>
      </c>
      <c r="AV101" s="133">
        <f t="shared" si="23"/>
        <v>149.96831</v>
      </c>
      <c r="AW101" s="133">
        <f>SUM(D101)</f>
        <v>235.19699999999997</v>
      </c>
      <c r="AX101" s="133">
        <f>SUM(E101,T101,Y101,Z101,AB101,AH101,AK101,AN101,AS101)</f>
        <v>646.4044299999999</v>
      </c>
      <c r="AY101" s="133">
        <f>SUM(F101,G101,L102,L102,L101,P101,V101,S101,AC101,AF101,AP101)</f>
        <v>164.60937</v>
      </c>
      <c r="AZ101" s="145">
        <f>SUM(I101,K101,N101,W101,X101,AD101,AI101,AR101)</f>
        <v>141.02970000000002</v>
      </c>
      <c r="BA101" s="109">
        <f>SUM(D101:AS101)</f>
        <v>1740.242056535</v>
      </c>
    </row>
    <row r="102" spans="2:53" ht="38.25">
      <c r="B102" s="108" t="s">
        <v>73</v>
      </c>
      <c r="D102">
        <v>264.6</v>
      </c>
      <c r="E102">
        <v>273.2</v>
      </c>
      <c r="F102">
        <v>28.5</v>
      </c>
      <c r="G102">
        <v>10.6</v>
      </c>
      <c r="H102">
        <v>14.8</v>
      </c>
      <c r="I102">
        <v>12.4</v>
      </c>
      <c r="J102">
        <v>18.2</v>
      </c>
      <c r="K102">
        <v>4.6</v>
      </c>
      <c r="L102">
        <v>2</v>
      </c>
      <c r="M102">
        <v>64.2</v>
      </c>
      <c r="N102">
        <v>66.1</v>
      </c>
      <c r="O102">
        <v>15.5</v>
      </c>
      <c r="P102">
        <v>3.6</v>
      </c>
      <c r="Q102">
        <v>3.2</v>
      </c>
      <c r="R102">
        <v>6.9</v>
      </c>
      <c r="S102">
        <v>15.5</v>
      </c>
      <c r="T102">
        <v>85.4</v>
      </c>
      <c r="U102">
        <v>271.2</v>
      </c>
      <c r="V102">
        <v>5.6</v>
      </c>
      <c r="W102">
        <v>13.6</v>
      </c>
      <c r="X102">
        <v>38.1</v>
      </c>
      <c r="Y102">
        <v>129.6</v>
      </c>
      <c r="Z102">
        <v>109</v>
      </c>
      <c r="AA102">
        <v>2</v>
      </c>
      <c r="AB102">
        <v>103.5</v>
      </c>
      <c r="AC102">
        <v>48.2</v>
      </c>
      <c r="AD102">
        <v>11</v>
      </c>
      <c r="AE102">
        <v>56.6</v>
      </c>
      <c r="AF102" s="1">
        <v>48.8</v>
      </c>
      <c r="AG102" s="1">
        <v>42.4</v>
      </c>
      <c r="AH102" s="1">
        <v>14.7</v>
      </c>
      <c r="AI102" s="1">
        <v>1</v>
      </c>
      <c r="AJ102" s="1">
        <v>3.5</v>
      </c>
      <c r="AK102" s="1">
        <v>17.4</v>
      </c>
      <c r="AL102" s="1">
        <v>44.2</v>
      </c>
      <c r="AM102" s="1">
        <v>6.3</v>
      </c>
      <c r="AN102" s="1">
        <v>8.2</v>
      </c>
      <c r="AO102" s="1">
        <v>4.5</v>
      </c>
      <c r="AP102" s="1">
        <v>2.7</v>
      </c>
      <c r="AQ102" s="1">
        <v>115.1</v>
      </c>
      <c r="AR102" s="1">
        <v>2.7</v>
      </c>
      <c r="AS102" s="1">
        <v>6.1</v>
      </c>
      <c r="BA102" s="109">
        <f>SUM(D102:AS102)</f>
        <v>1995.2999999999997</v>
      </c>
    </row>
    <row r="105" spans="45:47" ht="12.75">
      <c r="AS105" s="8"/>
      <c r="AT105" s="8"/>
      <c r="AU105" s="8"/>
    </row>
  </sheetData>
  <mergeCells count="1">
    <mergeCell ref="D10:AS1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53">
      <selection activeCell="L30" sqref="L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K99" sqref="K99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69"/>
  <sheetViews>
    <sheetView zoomScale="75" zoomScaleNormal="75" workbookViewId="0" topLeftCell="B29">
      <selection activeCell="F60" sqref="F60"/>
    </sheetView>
  </sheetViews>
  <sheetFormatPr defaultColWidth="11.421875" defaultRowHeight="12.75"/>
  <cols>
    <col min="2" max="2" width="18.00390625" style="0" bestFit="1" customWidth="1"/>
  </cols>
  <sheetData>
    <row r="5" ht="12.75">
      <c r="B5" s="115" t="s">
        <v>76</v>
      </c>
    </row>
    <row r="7" spans="3:16" ht="12.75" hidden="1">
      <c r="C7" s="116"/>
      <c r="D7" s="116"/>
      <c r="E7" s="116"/>
      <c r="F7" s="116"/>
      <c r="G7" s="116"/>
      <c r="H7" s="116"/>
      <c r="I7" s="117" t="s">
        <v>77</v>
      </c>
      <c r="J7" s="116"/>
      <c r="K7" s="116"/>
      <c r="L7" s="116"/>
      <c r="M7" s="116"/>
      <c r="N7" s="116"/>
      <c r="O7" s="116"/>
      <c r="P7" s="116"/>
    </row>
    <row r="8" spans="3:16" ht="12.75" hidden="1"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 t="s">
        <v>78</v>
      </c>
      <c r="N8" s="118"/>
      <c r="O8" s="118"/>
      <c r="P8" s="118"/>
    </row>
    <row r="9" spans="3:16" ht="12.75" hidden="1">
      <c r="C9" s="118"/>
      <c r="D9" s="118"/>
      <c r="E9" s="118"/>
      <c r="F9" s="118" t="s">
        <v>79</v>
      </c>
      <c r="G9" s="118" t="s">
        <v>80</v>
      </c>
      <c r="H9" s="118" t="s">
        <v>81</v>
      </c>
      <c r="I9" s="118"/>
      <c r="J9" s="118" t="s">
        <v>82</v>
      </c>
      <c r="K9" s="118"/>
      <c r="L9" s="118"/>
      <c r="M9" s="118" t="s">
        <v>83</v>
      </c>
      <c r="N9" s="118" t="s">
        <v>84</v>
      </c>
      <c r="O9" s="118" t="s">
        <v>85</v>
      </c>
      <c r="P9" s="118"/>
    </row>
    <row r="10" spans="2:16" ht="12.75" hidden="1">
      <c r="B10" s="119" t="s">
        <v>86</v>
      </c>
      <c r="C10" s="116" t="s">
        <v>87</v>
      </c>
      <c r="D10" s="116" t="s">
        <v>88</v>
      </c>
      <c r="E10" s="116" t="s">
        <v>89</v>
      </c>
      <c r="F10" s="116" t="s">
        <v>90</v>
      </c>
      <c r="G10" s="116" t="s">
        <v>91</v>
      </c>
      <c r="H10" s="116" t="s">
        <v>91</v>
      </c>
      <c r="I10" s="116" t="s">
        <v>92</v>
      </c>
      <c r="J10" s="116" t="s">
        <v>93</v>
      </c>
      <c r="K10" s="116" t="s">
        <v>94</v>
      </c>
      <c r="L10" s="116" t="s">
        <v>95</v>
      </c>
      <c r="M10" s="116" t="s">
        <v>96</v>
      </c>
      <c r="N10" s="116" t="s">
        <v>97</v>
      </c>
      <c r="O10" s="116" t="s">
        <v>98</v>
      </c>
      <c r="P10" s="120" t="s">
        <v>99</v>
      </c>
    </row>
    <row r="11" spans="2:16" ht="12.75" hidden="1">
      <c r="B11" s="121" t="s">
        <v>100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</row>
    <row r="12" spans="2:16" ht="12.75" hidden="1">
      <c r="B12" s="124" t="s">
        <v>87</v>
      </c>
      <c r="C12" s="122" t="s">
        <v>101</v>
      </c>
      <c r="D12" s="122">
        <v>4.9</v>
      </c>
      <c r="E12" s="122">
        <v>12.8</v>
      </c>
      <c r="F12" s="122">
        <v>7.8</v>
      </c>
      <c r="G12" s="122">
        <v>10.1</v>
      </c>
      <c r="H12" s="122" t="s">
        <v>101</v>
      </c>
      <c r="I12" s="122">
        <v>0.3</v>
      </c>
      <c r="J12" s="122">
        <v>0.4</v>
      </c>
      <c r="K12" s="122">
        <v>0.2</v>
      </c>
      <c r="L12" s="122">
        <v>1.7</v>
      </c>
      <c r="M12" s="122">
        <v>3.8</v>
      </c>
      <c r="N12" s="122">
        <v>0.8</v>
      </c>
      <c r="O12" s="122" t="s">
        <v>101</v>
      </c>
      <c r="P12" s="123">
        <v>42.8</v>
      </c>
    </row>
    <row r="13" spans="2:16" ht="12.75" hidden="1">
      <c r="B13" s="124" t="s">
        <v>88</v>
      </c>
      <c r="C13" s="122">
        <v>83.4</v>
      </c>
      <c r="D13" s="122" t="s">
        <v>101</v>
      </c>
      <c r="E13" s="122" t="s">
        <v>101</v>
      </c>
      <c r="F13" s="122">
        <v>0.2</v>
      </c>
      <c r="G13" s="122">
        <v>0.6</v>
      </c>
      <c r="H13" s="122" t="s">
        <v>101</v>
      </c>
      <c r="I13" s="122" t="s">
        <v>101</v>
      </c>
      <c r="J13" s="122" t="s">
        <v>101</v>
      </c>
      <c r="K13" s="122" t="s">
        <v>101</v>
      </c>
      <c r="L13" s="122" t="s">
        <v>101</v>
      </c>
      <c r="M13" s="122" t="s">
        <v>101</v>
      </c>
      <c r="N13" s="122" t="s">
        <v>101</v>
      </c>
      <c r="O13" s="122" t="s">
        <v>101</v>
      </c>
      <c r="P13" s="123">
        <v>84.2</v>
      </c>
    </row>
    <row r="14" spans="2:16" ht="12.75" hidden="1">
      <c r="B14" s="124" t="s">
        <v>89</v>
      </c>
      <c r="C14" s="122">
        <v>67.8</v>
      </c>
      <c r="D14" s="122">
        <v>1.3</v>
      </c>
      <c r="E14" s="122" t="s">
        <v>101</v>
      </c>
      <c r="F14" s="122">
        <v>8.4</v>
      </c>
      <c r="G14" s="122">
        <v>10.1</v>
      </c>
      <c r="H14" s="122" t="s">
        <v>101</v>
      </c>
      <c r="I14" s="122">
        <v>0.2</v>
      </c>
      <c r="J14" s="122" t="s">
        <v>101</v>
      </c>
      <c r="K14" s="122" t="s">
        <v>101</v>
      </c>
      <c r="L14" s="122">
        <v>2.1</v>
      </c>
      <c r="M14" s="122">
        <v>0.3</v>
      </c>
      <c r="N14" s="122">
        <v>0.2</v>
      </c>
      <c r="O14" s="122" t="s">
        <v>101</v>
      </c>
      <c r="P14" s="123">
        <v>90.4</v>
      </c>
    </row>
    <row r="15" spans="2:16" ht="12.75" hidden="1">
      <c r="B15" s="124" t="s">
        <v>102</v>
      </c>
      <c r="C15" s="122">
        <v>127.1</v>
      </c>
      <c r="D15" s="122">
        <v>6.2</v>
      </c>
      <c r="E15" s="122">
        <v>1</v>
      </c>
      <c r="F15" s="122" t="s">
        <v>101</v>
      </c>
      <c r="G15" s="122">
        <v>12.3</v>
      </c>
      <c r="H15" s="122">
        <v>0.2</v>
      </c>
      <c r="I15" s="122">
        <v>0.6</v>
      </c>
      <c r="J15" s="122">
        <v>0.2</v>
      </c>
      <c r="K15" s="122">
        <v>0.4</v>
      </c>
      <c r="L15" s="122">
        <v>0.2</v>
      </c>
      <c r="M15" s="122">
        <v>3.6</v>
      </c>
      <c r="N15" s="122" t="s">
        <v>101</v>
      </c>
      <c r="O15" s="122" t="s">
        <v>101</v>
      </c>
      <c r="P15" s="123">
        <v>151.8</v>
      </c>
    </row>
    <row r="16" spans="2:16" ht="12.75" hidden="1">
      <c r="B16" s="124" t="s">
        <v>103</v>
      </c>
      <c r="C16" s="122">
        <v>43.7</v>
      </c>
      <c r="D16" s="122">
        <v>28.3</v>
      </c>
      <c r="E16" s="122">
        <v>0.2</v>
      </c>
      <c r="F16" s="122">
        <v>1.4</v>
      </c>
      <c r="G16" s="122" t="s">
        <v>101</v>
      </c>
      <c r="H16" s="122">
        <v>9.5</v>
      </c>
      <c r="I16" s="122">
        <v>8.4</v>
      </c>
      <c r="J16" s="122">
        <v>0.1</v>
      </c>
      <c r="K16" s="122">
        <v>2.6</v>
      </c>
      <c r="L16" s="122">
        <v>0.3</v>
      </c>
      <c r="M16" s="122">
        <v>6.9</v>
      </c>
      <c r="N16" s="122">
        <v>2.3</v>
      </c>
      <c r="O16" s="122" t="s">
        <v>101</v>
      </c>
      <c r="P16" s="123">
        <v>103.7</v>
      </c>
    </row>
    <row r="17" spans="2:16" ht="12.75" hidden="1">
      <c r="B17" s="124" t="s">
        <v>104</v>
      </c>
      <c r="C17" s="122">
        <v>3.2</v>
      </c>
      <c r="D17" s="122" t="s">
        <v>101</v>
      </c>
      <c r="E17" s="122" t="s">
        <v>101</v>
      </c>
      <c r="F17" s="122">
        <v>8.1</v>
      </c>
      <c r="G17" s="122">
        <v>124</v>
      </c>
      <c r="H17" s="122">
        <v>40.2</v>
      </c>
      <c r="I17" s="122">
        <v>0.5</v>
      </c>
      <c r="J17" s="122" t="s">
        <v>101</v>
      </c>
      <c r="K17" s="122">
        <v>4.7</v>
      </c>
      <c r="L17" s="122">
        <v>0.3</v>
      </c>
      <c r="M17" s="122">
        <v>7.3</v>
      </c>
      <c r="N17" s="122">
        <v>2.3</v>
      </c>
      <c r="O17" s="122">
        <v>20</v>
      </c>
      <c r="P17" s="123">
        <v>210.6</v>
      </c>
    </row>
    <row r="18" spans="2:16" ht="12.75" hidden="1">
      <c r="B18" s="124" t="s">
        <v>105</v>
      </c>
      <c r="C18" s="122" t="s">
        <v>101</v>
      </c>
      <c r="D18" s="122" t="s">
        <v>101</v>
      </c>
      <c r="E18" s="122" t="s">
        <v>101</v>
      </c>
      <c r="F18" s="122" t="s">
        <v>101</v>
      </c>
      <c r="G18" s="122">
        <v>3.2</v>
      </c>
      <c r="H18" s="122" t="s">
        <v>101</v>
      </c>
      <c r="I18" s="122" t="s">
        <v>101</v>
      </c>
      <c r="J18" s="122" t="s">
        <v>101</v>
      </c>
      <c r="K18" s="122" t="s">
        <v>101</v>
      </c>
      <c r="L18" s="122" t="s">
        <v>101</v>
      </c>
      <c r="M18" s="122">
        <v>0.1</v>
      </c>
      <c r="N18" s="122">
        <v>2.5</v>
      </c>
      <c r="O18" s="122" t="s">
        <v>101</v>
      </c>
      <c r="P18" s="123">
        <v>5.8</v>
      </c>
    </row>
    <row r="19" spans="2:16" ht="12.75" hidden="1">
      <c r="B19" s="124" t="s">
        <v>106</v>
      </c>
      <c r="C19" s="122">
        <v>124.5</v>
      </c>
      <c r="D19" s="122">
        <v>5.2</v>
      </c>
      <c r="E19" s="122">
        <v>0.9</v>
      </c>
      <c r="F19" s="122">
        <v>21.3</v>
      </c>
      <c r="G19" s="122">
        <v>182.7</v>
      </c>
      <c r="H19" s="122">
        <v>9.8</v>
      </c>
      <c r="I19" s="122">
        <v>34.9</v>
      </c>
      <c r="J19" s="122">
        <v>10.1</v>
      </c>
      <c r="K19" s="122">
        <v>38.4</v>
      </c>
      <c r="L19" s="122">
        <v>208.2</v>
      </c>
      <c r="M19" s="122">
        <v>303.1</v>
      </c>
      <c r="N19" s="122">
        <v>2.5</v>
      </c>
      <c r="O19" s="122" t="s">
        <v>101</v>
      </c>
      <c r="P19" s="123">
        <v>941.6</v>
      </c>
    </row>
    <row r="20" spans="2:16" ht="12.75" hidden="1">
      <c r="B20" s="124" t="s">
        <v>107</v>
      </c>
      <c r="C20" s="122">
        <v>11</v>
      </c>
      <c r="D20" s="122">
        <v>3.8</v>
      </c>
      <c r="E20" s="122">
        <v>2.6</v>
      </c>
      <c r="F20" s="122">
        <v>1.3</v>
      </c>
      <c r="G20" s="122">
        <v>101.6</v>
      </c>
      <c r="H20" s="122">
        <v>3</v>
      </c>
      <c r="I20" s="122">
        <v>3.5</v>
      </c>
      <c r="J20" s="122" t="s">
        <v>101</v>
      </c>
      <c r="K20" s="122">
        <v>0.2</v>
      </c>
      <c r="L20" s="122">
        <v>0.6</v>
      </c>
      <c r="M20" s="122">
        <v>4.2</v>
      </c>
      <c r="N20" s="122">
        <v>3.2</v>
      </c>
      <c r="O20" s="122" t="s">
        <v>101</v>
      </c>
      <c r="P20" s="123">
        <v>135</v>
      </c>
    </row>
    <row r="21" spans="2:16" ht="12.75" hidden="1">
      <c r="B21" s="124" t="s">
        <v>108</v>
      </c>
      <c r="C21" s="122">
        <v>69.7</v>
      </c>
      <c r="D21" s="122">
        <v>1.1</v>
      </c>
      <c r="E21" s="122" t="s">
        <v>101</v>
      </c>
      <c r="F21" s="122">
        <v>6.3</v>
      </c>
      <c r="G21" s="122">
        <v>27.6</v>
      </c>
      <c r="H21" s="122">
        <v>0.1</v>
      </c>
      <c r="I21" s="122">
        <v>2.2</v>
      </c>
      <c r="J21" s="122" t="s">
        <v>101</v>
      </c>
      <c r="K21" s="122">
        <v>13.4</v>
      </c>
      <c r="L21" s="122">
        <v>0.8</v>
      </c>
      <c r="M21" s="122">
        <v>43.1</v>
      </c>
      <c r="N21" s="122" t="s">
        <v>101</v>
      </c>
      <c r="O21" s="122" t="s">
        <v>101</v>
      </c>
      <c r="P21" s="123">
        <v>164.3</v>
      </c>
    </row>
    <row r="22" spans="2:16" ht="12.75" hidden="1">
      <c r="B22" s="124" t="s">
        <v>109</v>
      </c>
      <c r="C22" s="122" t="s">
        <v>101</v>
      </c>
      <c r="D22" s="122" t="s">
        <v>101</v>
      </c>
      <c r="E22" s="122" t="s">
        <v>101</v>
      </c>
      <c r="F22" s="122" t="s">
        <v>101</v>
      </c>
      <c r="G22" s="122">
        <v>0.2</v>
      </c>
      <c r="H22" s="122" t="s">
        <v>101</v>
      </c>
      <c r="I22" s="122" t="s">
        <v>101</v>
      </c>
      <c r="J22" s="122" t="s">
        <v>101</v>
      </c>
      <c r="K22" s="122">
        <v>3.3</v>
      </c>
      <c r="L22" s="122">
        <v>1.3</v>
      </c>
      <c r="M22" s="122">
        <v>1.5</v>
      </c>
      <c r="N22" s="122" t="s">
        <v>101</v>
      </c>
      <c r="O22" s="122" t="s">
        <v>101</v>
      </c>
      <c r="P22" s="123">
        <v>6.3</v>
      </c>
    </row>
    <row r="23" spans="2:16" ht="12.75" hidden="1">
      <c r="B23" s="124" t="s">
        <v>110</v>
      </c>
      <c r="C23" s="122">
        <v>2.4</v>
      </c>
      <c r="D23" s="122" t="s">
        <v>101</v>
      </c>
      <c r="E23" s="122" t="s">
        <v>101</v>
      </c>
      <c r="F23" s="122" t="s">
        <v>101</v>
      </c>
      <c r="G23" s="122" t="s">
        <v>101</v>
      </c>
      <c r="H23" s="122" t="s">
        <v>101</v>
      </c>
      <c r="I23" s="122" t="s">
        <v>101</v>
      </c>
      <c r="J23" s="122" t="s">
        <v>101</v>
      </c>
      <c r="K23" s="122">
        <v>1.5</v>
      </c>
      <c r="L23" s="122">
        <v>4.7</v>
      </c>
      <c r="M23" s="122">
        <v>13.6</v>
      </c>
      <c r="N23" s="122" t="s">
        <v>101</v>
      </c>
      <c r="O23" s="122" t="s">
        <v>101</v>
      </c>
      <c r="P23" s="123">
        <v>22.2</v>
      </c>
    </row>
    <row r="24" spans="2:16" ht="12.75" hidden="1">
      <c r="B24" s="124" t="s">
        <v>94</v>
      </c>
      <c r="C24" s="122">
        <v>2.2</v>
      </c>
      <c r="D24" s="122" t="s">
        <v>101</v>
      </c>
      <c r="E24" s="122" t="s">
        <v>101</v>
      </c>
      <c r="F24" s="122">
        <v>0.2</v>
      </c>
      <c r="G24" s="122">
        <v>0.1</v>
      </c>
      <c r="H24" s="122" t="s">
        <v>101</v>
      </c>
      <c r="I24" s="122">
        <v>0.2</v>
      </c>
      <c r="J24" s="122">
        <v>0.4</v>
      </c>
      <c r="K24" s="122" t="s">
        <v>101</v>
      </c>
      <c r="L24" s="122">
        <v>6.1</v>
      </c>
      <c r="M24" s="122">
        <v>8</v>
      </c>
      <c r="N24" s="122">
        <v>0.1</v>
      </c>
      <c r="O24" s="122" t="s">
        <v>101</v>
      </c>
      <c r="P24" s="123">
        <v>17.3</v>
      </c>
    </row>
    <row r="25" spans="2:16" ht="12.75" hidden="1">
      <c r="B25" s="124" t="s">
        <v>95</v>
      </c>
      <c r="C25" s="122">
        <v>0.6</v>
      </c>
      <c r="D25" s="122" t="s">
        <v>101</v>
      </c>
      <c r="E25" s="122" t="s">
        <v>101</v>
      </c>
      <c r="F25" s="122" t="s">
        <v>101</v>
      </c>
      <c r="G25" s="122">
        <v>0.1</v>
      </c>
      <c r="H25" s="122" t="s">
        <v>101</v>
      </c>
      <c r="I25" s="122" t="s">
        <v>101</v>
      </c>
      <c r="J25" s="122">
        <v>0.4</v>
      </c>
      <c r="K25" s="122">
        <v>0.6</v>
      </c>
      <c r="L25" s="122" t="s">
        <v>101</v>
      </c>
      <c r="M25" s="122">
        <v>2.2</v>
      </c>
      <c r="N25" s="122" t="s">
        <v>101</v>
      </c>
      <c r="O25" s="122" t="s">
        <v>101</v>
      </c>
      <c r="P25" s="123">
        <v>3.9</v>
      </c>
    </row>
    <row r="26" spans="2:16" ht="12.75" hidden="1">
      <c r="B26" s="124" t="s">
        <v>111</v>
      </c>
      <c r="C26" s="122">
        <v>8.9</v>
      </c>
      <c r="D26" s="122">
        <v>0.1</v>
      </c>
      <c r="E26" s="122" t="s">
        <v>101</v>
      </c>
      <c r="F26" s="122">
        <v>0.1</v>
      </c>
      <c r="G26" s="122">
        <v>1.3</v>
      </c>
      <c r="H26" s="122" t="s">
        <v>101</v>
      </c>
      <c r="I26" s="122" t="s">
        <v>101</v>
      </c>
      <c r="J26" s="122">
        <v>15</v>
      </c>
      <c r="K26" s="122">
        <v>22.6</v>
      </c>
      <c r="L26" s="122">
        <v>37.5</v>
      </c>
      <c r="M26" s="122">
        <v>9.9</v>
      </c>
      <c r="N26" s="122">
        <v>0.8</v>
      </c>
      <c r="O26" s="122" t="s">
        <v>101</v>
      </c>
      <c r="P26" s="123">
        <v>96.2</v>
      </c>
    </row>
    <row r="27" spans="2:16" ht="12.75" hidden="1">
      <c r="B27" s="124" t="s">
        <v>112</v>
      </c>
      <c r="C27" s="122">
        <v>5.1</v>
      </c>
      <c r="D27" s="122">
        <v>2.2</v>
      </c>
      <c r="E27" s="122" t="s">
        <v>101</v>
      </c>
      <c r="F27" s="122" t="s">
        <v>101</v>
      </c>
      <c r="G27" s="122">
        <v>24.8</v>
      </c>
      <c r="H27" s="122" t="s">
        <v>101</v>
      </c>
      <c r="I27" s="122" t="s">
        <v>101</v>
      </c>
      <c r="J27" s="122">
        <v>2.3</v>
      </c>
      <c r="K27" s="122">
        <v>0.4</v>
      </c>
      <c r="L27" s="122">
        <v>0.3</v>
      </c>
      <c r="M27" s="122">
        <v>0.7</v>
      </c>
      <c r="N27" s="122" t="s">
        <v>101</v>
      </c>
      <c r="O27" s="122" t="s">
        <v>101</v>
      </c>
      <c r="P27" s="123">
        <v>35.8</v>
      </c>
    </row>
    <row r="28" spans="2:16" ht="12.75" hidden="1">
      <c r="B28" s="125" t="s">
        <v>113</v>
      </c>
      <c r="C28" s="126">
        <v>549.6</v>
      </c>
      <c r="D28" s="126">
        <v>53.1</v>
      </c>
      <c r="E28" s="126">
        <v>17.5</v>
      </c>
      <c r="F28" s="126">
        <v>55.1</v>
      </c>
      <c r="G28" s="126">
        <v>498.7</v>
      </c>
      <c r="H28" s="126">
        <v>62.8</v>
      </c>
      <c r="I28" s="126">
        <v>50.8</v>
      </c>
      <c r="J28" s="126">
        <v>28.9</v>
      </c>
      <c r="K28" s="126">
        <v>88.3</v>
      </c>
      <c r="L28" s="126">
        <v>264.1</v>
      </c>
      <c r="M28" s="126">
        <v>408.3</v>
      </c>
      <c r="N28" s="126">
        <v>14.7</v>
      </c>
      <c r="O28" s="126">
        <v>20</v>
      </c>
      <c r="P28" s="126">
        <v>2111.9</v>
      </c>
    </row>
    <row r="29" spans="2:16" ht="12.75">
      <c r="B29" s="124"/>
      <c r="I29" s="130" t="s">
        <v>77</v>
      </c>
      <c r="P29" s="123"/>
    </row>
    <row r="30" spans="2:16" ht="12.75">
      <c r="B30" s="119" t="s">
        <v>114</v>
      </c>
      <c r="C30" s="118"/>
      <c r="D30" s="118"/>
      <c r="E30" s="118"/>
      <c r="F30" s="118" t="s">
        <v>79</v>
      </c>
      <c r="G30" s="118" t="s">
        <v>80</v>
      </c>
      <c r="H30" s="118" t="s">
        <v>81</v>
      </c>
      <c r="I30" s="118"/>
      <c r="J30" s="118" t="s">
        <v>82</v>
      </c>
      <c r="K30" s="118"/>
      <c r="L30" s="118"/>
      <c r="M30" s="118" t="s">
        <v>83</v>
      </c>
      <c r="N30" s="118" t="s">
        <v>84</v>
      </c>
      <c r="O30" s="118" t="s">
        <v>85</v>
      </c>
      <c r="P30" s="120"/>
    </row>
    <row r="31" spans="2:16" ht="12.75">
      <c r="B31" s="121" t="s">
        <v>100</v>
      </c>
      <c r="C31" s="116" t="s">
        <v>87</v>
      </c>
      <c r="D31" s="116" t="s">
        <v>88</v>
      </c>
      <c r="E31" s="116" t="s">
        <v>89</v>
      </c>
      <c r="F31" s="116" t="s">
        <v>90</v>
      </c>
      <c r="G31" s="116" t="s">
        <v>91</v>
      </c>
      <c r="H31" s="116" t="s">
        <v>91</v>
      </c>
      <c r="I31" s="116" t="s">
        <v>92</v>
      </c>
      <c r="J31" s="116" t="s">
        <v>93</v>
      </c>
      <c r="K31" s="116" t="s">
        <v>94</v>
      </c>
      <c r="L31" s="116" t="s">
        <v>95</v>
      </c>
      <c r="M31" s="116" t="s">
        <v>96</v>
      </c>
      <c r="N31" s="116" t="s">
        <v>97</v>
      </c>
      <c r="O31" s="116" t="s">
        <v>98</v>
      </c>
      <c r="P31" s="123"/>
    </row>
    <row r="32" spans="2:16" ht="12.75">
      <c r="B32" s="124" t="s">
        <v>87</v>
      </c>
      <c r="C32" s="118" t="s">
        <v>101</v>
      </c>
      <c r="D32" s="118">
        <v>101</v>
      </c>
      <c r="E32" s="118">
        <v>267</v>
      </c>
      <c r="F32" s="118">
        <v>163</v>
      </c>
      <c r="G32" s="118">
        <v>211</v>
      </c>
      <c r="H32" s="118" t="s">
        <v>101</v>
      </c>
      <c r="I32" s="118">
        <v>6</v>
      </c>
      <c r="J32" s="118">
        <v>8</v>
      </c>
      <c r="K32" s="118">
        <v>4</v>
      </c>
      <c r="L32" s="118">
        <v>35</v>
      </c>
      <c r="M32" s="118">
        <v>78</v>
      </c>
      <c r="N32" s="118">
        <v>17</v>
      </c>
      <c r="O32" s="118" t="s">
        <v>101</v>
      </c>
      <c r="P32" s="127">
        <v>890</v>
      </c>
    </row>
    <row r="33" spans="2:16" ht="12.75">
      <c r="B33" s="124" t="s">
        <v>88</v>
      </c>
      <c r="C33" s="118">
        <v>1686</v>
      </c>
      <c r="D33" s="118" t="s">
        <v>101</v>
      </c>
      <c r="E33" s="118" t="s">
        <v>101</v>
      </c>
      <c r="F33" s="118">
        <v>4</v>
      </c>
      <c r="G33" s="118">
        <v>12</v>
      </c>
      <c r="H33" s="118" t="s">
        <v>101</v>
      </c>
      <c r="I33" s="118" t="s">
        <v>101</v>
      </c>
      <c r="J33" s="118" t="s">
        <v>101</v>
      </c>
      <c r="K33" s="118" t="s">
        <v>101</v>
      </c>
      <c r="L33" s="118" t="s">
        <v>101</v>
      </c>
      <c r="M33" s="118" t="s">
        <v>101</v>
      </c>
      <c r="N33" s="118" t="s">
        <v>101</v>
      </c>
      <c r="O33" s="118" t="s">
        <v>101</v>
      </c>
      <c r="P33" s="127">
        <v>1703</v>
      </c>
    </row>
    <row r="34" spans="2:16" ht="12.75">
      <c r="B34" s="124" t="s">
        <v>89</v>
      </c>
      <c r="C34" s="118">
        <v>1360</v>
      </c>
      <c r="D34" s="118">
        <v>26</v>
      </c>
      <c r="E34" s="118" t="s">
        <v>101</v>
      </c>
      <c r="F34" s="118">
        <v>169</v>
      </c>
      <c r="G34" s="118">
        <v>202</v>
      </c>
      <c r="H34" s="118" t="s">
        <v>101</v>
      </c>
      <c r="I34" s="118">
        <v>4</v>
      </c>
      <c r="J34" s="118" t="s">
        <v>101</v>
      </c>
      <c r="K34" s="118" t="s">
        <v>101</v>
      </c>
      <c r="L34" s="118">
        <v>42</v>
      </c>
      <c r="M34" s="118">
        <v>6</v>
      </c>
      <c r="N34" s="118">
        <v>4</v>
      </c>
      <c r="O34" s="118" t="s">
        <v>101</v>
      </c>
      <c r="P34" s="127">
        <v>1814</v>
      </c>
    </row>
    <row r="35" spans="2:16" ht="12.75">
      <c r="B35" s="124" t="s">
        <v>102</v>
      </c>
      <c r="C35" s="118">
        <v>2576</v>
      </c>
      <c r="D35" s="118">
        <v>126</v>
      </c>
      <c r="E35" s="118">
        <v>21</v>
      </c>
      <c r="F35" s="118" t="s">
        <v>101</v>
      </c>
      <c r="G35" s="118">
        <v>250</v>
      </c>
      <c r="H35" s="118">
        <v>4</v>
      </c>
      <c r="I35" s="118">
        <v>12</v>
      </c>
      <c r="J35" s="118">
        <v>4</v>
      </c>
      <c r="K35" s="118">
        <v>8</v>
      </c>
      <c r="L35" s="118">
        <v>4</v>
      </c>
      <c r="M35" s="118">
        <v>73</v>
      </c>
      <c r="N35" s="118" t="s">
        <v>101</v>
      </c>
      <c r="O35" s="118" t="s">
        <v>101</v>
      </c>
      <c r="P35" s="127">
        <v>3079</v>
      </c>
    </row>
    <row r="36" spans="2:16" ht="12.75">
      <c r="B36" s="124" t="s">
        <v>103</v>
      </c>
      <c r="C36" s="118">
        <v>888</v>
      </c>
      <c r="D36" s="118">
        <v>568</v>
      </c>
      <c r="E36" s="118">
        <v>4</v>
      </c>
      <c r="F36" s="118">
        <v>29</v>
      </c>
      <c r="G36" s="118" t="s">
        <v>101</v>
      </c>
      <c r="H36" s="118">
        <v>197</v>
      </c>
      <c r="I36" s="118">
        <v>175</v>
      </c>
      <c r="J36" s="118">
        <v>2</v>
      </c>
      <c r="K36" s="118">
        <v>52</v>
      </c>
      <c r="L36" s="118">
        <v>6</v>
      </c>
      <c r="M36" s="118">
        <v>141</v>
      </c>
      <c r="N36" s="118">
        <v>48</v>
      </c>
      <c r="O36" s="118" t="s">
        <v>101</v>
      </c>
      <c r="P36" s="127">
        <v>2110</v>
      </c>
    </row>
    <row r="37" spans="2:16" ht="12.75">
      <c r="B37" s="124" t="s">
        <v>104</v>
      </c>
      <c r="C37" s="118">
        <v>66</v>
      </c>
      <c r="D37" s="118" t="s">
        <v>101</v>
      </c>
      <c r="E37" s="118" t="s">
        <v>101</v>
      </c>
      <c r="F37" s="118">
        <v>162</v>
      </c>
      <c r="G37" s="118">
        <v>2511</v>
      </c>
      <c r="H37" s="118">
        <v>806</v>
      </c>
      <c r="I37" s="118">
        <v>10</v>
      </c>
      <c r="J37" s="118" t="s">
        <v>101</v>
      </c>
      <c r="K37" s="118">
        <v>96</v>
      </c>
      <c r="L37" s="118">
        <v>6</v>
      </c>
      <c r="M37" s="118">
        <v>150</v>
      </c>
      <c r="N37" s="118">
        <v>47</v>
      </c>
      <c r="O37" s="118">
        <v>417</v>
      </c>
      <c r="P37" s="127">
        <v>4273</v>
      </c>
    </row>
    <row r="38" spans="2:16" ht="12.75">
      <c r="B38" s="124" t="s">
        <v>105</v>
      </c>
      <c r="C38" s="118" t="s">
        <v>101</v>
      </c>
      <c r="D38" s="118" t="s">
        <v>101</v>
      </c>
      <c r="E38" s="118" t="s">
        <v>101</v>
      </c>
      <c r="F38" s="118" t="s">
        <v>101</v>
      </c>
      <c r="G38" s="118">
        <v>67</v>
      </c>
      <c r="H38" s="118" t="s">
        <v>101</v>
      </c>
      <c r="I38" s="118" t="s">
        <v>101</v>
      </c>
      <c r="J38" s="118" t="s">
        <v>101</v>
      </c>
      <c r="K38" s="118" t="s">
        <v>101</v>
      </c>
      <c r="L38" s="118" t="s">
        <v>101</v>
      </c>
      <c r="M38" s="118">
        <v>2</v>
      </c>
      <c r="N38" s="118">
        <v>52</v>
      </c>
      <c r="O38" s="118" t="s">
        <v>101</v>
      </c>
      <c r="P38" s="127">
        <v>121</v>
      </c>
    </row>
    <row r="39" spans="2:16" ht="12.75">
      <c r="B39" s="124" t="s">
        <v>106</v>
      </c>
      <c r="C39" s="118">
        <v>2496</v>
      </c>
      <c r="D39" s="118">
        <v>104</v>
      </c>
      <c r="E39" s="118">
        <v>19</v>
      </c>
      <c r="F39" s="118">
        <v>427</v>
      </c>
      <c r="G39" s="118">
        <v>3666</v>
      </c>
      <c r="H39" s="118">
        <v>198</v>
      </c>
      <c r="I39" s="118">
        <v>705</v>
      </c>
      <c r="J39" s="118">
        <v>203</v>
      </c>
      <c r="K39" s="118">
        <v>770</v>
      </c>
      <c r="L39" s="118">
        <v>4189</v>
      </c>
      <c r="M39" s="118">
        <v>6115</v>
      </c>
      <c r="N39" s="118">
        <v>52</v>
      </c>
      <c r="O39" s="118" t="s">
        <v>101</v>
      </c>
      <c r="P39" s="127">
        <v>18944</v>
      </c>
    </row>
    <row r="40" spans="2:16" ht="12.75">
      <c r="B40" s="124" t="s">
        <v>107</v>
      </c>
      <c r="C40" s="118">
        <v>229</v>
      </c>
      <c r="D40" s="118">
        <v>76</v>
      </c>
      <c r="E40" s="118">
        <v>54</v>
      </c>
      <c r="F40" s="118">
        <v>26</v>
      </c>
      <c r="G40" s="118">
        <v>2050</v>
      </c>
      <c r="H40" s="118">
        <v>60</v>
      </c>
      <c r="I40" s="118">
        <v>71</v>
      </c>
      <c r="J40" s="118" t="s">
        <v>101</v>
      </c>
      <c r="K40" s="118">
        <v>4</v>
      </c>
      <c r="L40" s="118">
        <v>12</v>
      </c>
      <c r="M40" s="118">
        <v>85</v>
      </c>
      <c r="N40" s="118">
        <v>64</v>
      </c>
      <c r="O40" s="118" t="s">
        <v>101</v>
      </c>
      <c r="P40" s="127">
        <v>2732</v>
      </c>
    </row>
    <row r="41" spans="2:16" ht="12.75">
      <c r="B41" s="124" t="s">
        <v>108</v>
      </c>
      <c r="C41" s="118">
        <v>1398</v>
      </c>
      <c r="D41" s="118">
        <v>22</v>
      </c>
      <c r="E41" s="118" t="s">
        <v>101</v>
      </c>
      <c r="F41" s="118">
        <v>126</v>
      </c>
      <c r="G41" s="118">
        <v>553</v>
      </c>
      <c r="H41" s="118">
        <v>2</v>
      </c>
      <c r="I41" s="118">
        <v>44</v>
      </c>
      <c r="J41" s="118" t="s">
        <v>101</v>
      </c>
      <c r="K41" s="118">
        <v>268</v>
      </c>
      <c r="L41" s="118">
        <v>16</v>
      </c>
      <c r="M41" s="118">
        <v>863</v>
      </c>
      <c r="N41" s="118" t="s">
        <v>101</v>
      </c>
      <c r="O41" s="118" t="s">
        <v>101</v>
      </c>
      <c r="P41" s="127">
        <v>3293</v>
      </c>
    </row>
    <row r="42" spans="2:16" ht="12.75">
      <c r="B42" s="124" t="s">
        <v>109</v>
      </c>
      <c r="C42" s="118" t="s">
        <v>101</v>
      </c>
      <c r="D42" s="118" t="s">
        <v>101</v>
      </c>
      <c r="E42" s="118" t="s">
        <v>101</v>
      </c>
      <c r="F42" s="118" t="s">
        <v>101</v>
      </c>
      <c r="G42" s="118">
        <v>4</v>
      </c>
      <c r="H42" s="118" t="s">
        <v>101</v>
      </c>
      <c r="I42" s="118" t="s">
        <v>101</v>
      </c>
      <c r="J42" s="118" t="s">
        <v>101</v>
      </c>
      <c r="K42" s="118">
        <v>66</v>
      </c>
      <c r="L42" s="118">
        <v>26</v>
      </c>
      <c r="M42" s="118">
        <v>30</v>
      </c>
      <c r="N42" s="118" t="s">
        <v>101</v>
      </c>
      <c r="O42" s="118" t="s">
        <v>101</v>
      </c>
      <c r="P42" s="127">
        <v>126</v>
      </c>
    </row>
    <row r="43" spans="2:16" ht="12.75">
      <c r="B43" s="124" t="s">
        <v>110</v>
      </c>
      <c r="C43" s="118">
        <v>48</v>
      </c>
      <c r="D43" s="118" t="s">
        <v>101</v>
      </c>
      <c r="E43" s="118" t="s">
        <v>101</v>
      </c>
      <c r="F43" s="118" t="s">
        <v>101</v>
      </c>
      <c r="G43" s="118" t="s">
        <v>101</v>
      </c>
      <c r="H43" s="118" t="s">
        <v>101</v>
      </c>
      <c r="I43" s="118" t="s">
        <v>101</v>
      </c>
      <c r="J43" s="118" t="s">
        <v>101</v>
      </c>
      <c r="K43" s="118">
        <v>30</v>
      </c>
      <c r="L43" s="118">
        <v>95</v>
      </c>
      <c r="M43" s="118">
        <v>275</v>
      </c>
      <c r="N43" s="118" t="s">
        <v>101</v>
      </c>
      <c r="O43" s="118" t="s">
        <v>101</v>
      </c>
      <c r="P43" s="127">
        <v>449</v>
      </c>
    </row>
    <row r="44" spans="2:16" ht="12.75">
      <c r="B44" s="124" t="s">
        <v>94</v>
      </c>
      <c r="C44" s="118">
        <v>44</v>
      </c>
      <c r="D44" s="118" t="s">
        <v>101</v>
      </c>
      <c r="E44" s="118" t="s">
        <v>101</v>
      </c>
      <c r="F44" s="118">
        <v>4</v>
      </c>
      <c r="G44" s="118">
        <v>2</v>
      </c>
      <c r="H44" s="118" t="s">
        <v>101</v>
      </c>
      <c r="I44" s="118">
        <v>4</v>
      </c>
      <c r="J44" s="118">
        <v>8</v>
      </c>
      <c r="K44" s="118" t="s">
        <v>101</v>
      </c>
      <c r="L44" s="118">
        <v>123</v>
      </c>
      <c r="M44" s="118">
        <v>164</v>
      </c>
      <c r="N44" s="118">
        <v>2</v>
      </c>
      <c r="O44" s="118" t="s">
        <v>101</v>
      </c>
      <c r="P44" s="127">
        <v>352</v>
      </c>
    </row>
    <row r="45" spans="2:16" ht="12.75">
      <c r="B45" s="124" t="s">
        <v>95</v>
      </c>
      <c r="C45" s="118">
        <v>13</v>
      </c>
      <c r="D45" s="118" t="s">
        <v>101</v>
      </c>
      <c r="E45" s="118" t="s">
        <v>101</v>
      </c>
      <c r="F45" s="118" t="s">
        <v>101</v>
      </c>
      <c r="G45" s="118">
        <v>2</v>
      </c>
      <c r="H45" s="118" t="s">
        <v>101</v>
      </c>
      <c r="I45" s="118" t="s">
        <v>101</v>
      </c>
      <c r="J45" s="118">
        <v>8</v>
      </c>
      <c r="K45" s="118">
        <v>13</v>
      </c>
      <c r="L45" s="118" t="s">
        <v>101</v>
      </c>
      <c r="M45" s="118">
        <v>46</v>
      </c>
      <c r="N45" s="118" t="s">
        <v>101</v>
      </c>
      <c r="O45" s="118" t="s">
        <v>101</v>
      </c>
      <c r="P45" s="127">
        <v>81</v>
      </c>
    </row>
    <row r="46" spans="2:16" ht="12.75">
      <c r="B46" s="124" t="s">
        <v>111</v>
      </c>
      <c r="C46" s="118">
        <v>182</v>
      </c>
      <c r="D46" s="118">
        <v>2</v>
      </c>
      <c r="E46" s="118" t="s">
        <v>101</v>
      </c>
      <c r="F46" s="118">
        <v>2</v>
      </c>
      <c r="G46" s="118">
        <v>27</v>
      </c>
      <c r="H46" s="118" t="s">
        <v>101</v>
      </c>
      <c r="I46" s="118" t="s">
        <v>101</v>
      </c>
      <c r="J46" s="118">
        <v>302</v>
      </c>
      <c r="K46" s="118">
        <v>464</v>
      </c>
      <c r="L46" s="118">
        <v>768</v>
      </c>
      <c r="M46" s="118">
        <v>202</v>
      </c>
      <c r="N46" s="118">
        <v>17</v>
      </c>
      <c r="O46" s="118" t="s">
        <v>101</v>
      </c>
      <c r="P46" s="127">
        <v>1966</v>
      </c>
    </row>
    <row r="47" spans="2:16" ht="12.75">
      <c r="B47" s="124" t="s">
        <v>112</v>
      </c>
      <c r="C47" s="118">
        <v>105</v>
      </c>
      <c r="D47" s="118">
        <v>44</v>
      </c>
      <c r="E47" s="118" t="s">
        <v>101</v>
      </c>
      <c r="F47" s="118" t="s">
        <v>101</v>
      </c>
      <c r="G47" s="118">
        <v>509</v>
      </c>
      <c r="H47" s="118" t="s">
        <v>101</v>
      </c>
      <c r="I47" s="118" t="s">
        <v>101</v>
      </c>
      <c r="J47" s="118">
        <v>47</v>
      </c>
      <c r="K47" s="118">
        <v>8</v>
      </c>
      <c r="L47" s="118">
        <v>6</v>
      </c>
      <c r="M47" s="118">
        <v>14</v>
      </c>
      <c r="N47" s="118" t="s">
        <v>101</v>
      </c>
      <c r="O47" s="118" t="s">
        <v>101</v>
      </c>
      <c r="P47" s="127">
        <v>733</v>
      </c>
    </row>
    <row r="48" spans="2:16" ht="12.75">
      <c r="B48" s="125" t="s">
        <v>113</v>
      </c>
      <c r="C48" s="128">
        <v>11092</v>
      </c>
      <c r="D48" s="128">
        <v>1070</v>
      </c>
      <c r="E48" s="128">
        <v>365</v>
      </c>
      <c r="F48" s="128">
        <v>1112</v>
      </c>
      <c r="G48" s="128">
        <v>10066</v>
      </c>
      <c r="H48" s="128">
        <v>1268</v>
      </c>
      <c r="I48" s="128">
        <v>1032</v>
      </c>
      <c r="J48" s="128">
        <v>583</v>
      </c>
      <c r="K48" s="128">
        <v>1783</v>
      </c>
      <c r="L48" s="128">
        <v>5329</v>
      </c>
      <c r="M48" s="128">
        <v>8246</v>
      </c>
      <c r="N48" s="128">
        <v>303</v>
      </c>
      <c r="O48" s="128">
        <v>417</v>
      </c>
      <c r="P48" s="128">
        <v>42666</v>
      </c>
    </row>
    <row r="49" ht="12.75">
      <c r="B49" s="129" t="s">
        <v>115</v>
      </c>
    </row>
    <row r="50" ht="12.75">
      <c r="B50" s="124" t="s">
        <v>116</v>
      </c>
    </row>
    <row r="51" ht="12.75">
      <c r="B51" s="121" t="s">
        <v>100</v>
      </c>
    </row>
    <row r="52" spans="2:16" ht="12.75">
      <c r="B52" s="124" t="s">
        <v>87</v>
      </c>
      <c r="C52" s="109">
        <v>0</v>
      </c>
      <c r="D52" s="109">
        <f>D32*365/1000</f>
        <v>36.865</v>
      </c>
      <c r="E52" s="109">
        <f aca="true" t="shared" si="0" ref="E52:P52">E32*365/1000</f>
        <v>97.455</v>
      </c>
      <c r="F52" s="109">
        <f t="shared" si="0"/>
        <v>59.495</v>
      </c>
      <c r="G52" s="109">
        <f t="shared" si="0"/>
        <v>77.015</v>
      </c>
      <c r="H52" s="109">
        <v>0</v>
      </c>
      <c r="I52" s="109">
        <f t="shared" si="0"/>
        <v>2.19</v>
      </c>
      <c r="J52" s="109">
        <f t="shared" si="0"/>
        <v>2.92</v>
      </c>
      <c r="K52" s="109">
        <f t="shared" si="0"/>
        <v>1.46</v>
      </c>
      <c r="L52" s="109">
        <f t="shared" si="0"/>
        <v>12.775</v>
      </c>
      <c r="M52" s="109">
        <f t="shared" si="0"/>
        <v>28.47</v>
      </c>
      <c r="N52" s="109">
        <f t="shared" si="0"/>
        <v>6.205</v>
      </c>
      <c r="O52" s="109">
        <v>0</v>
      </c>
      <c r="P52" s="109">
        <f t="shared" si="0"/>
        <v>324.85</v>
      </c>
    </row>
    <row r="53" spans="2:16" ht="12.75">
      <c r="B53" s="124" t="s">
        <v>88</v>
      </c>
      <c r="C53" s="109">
        <f>C33*365/1000</f>
        <v>615.39</v>
      </c>
      <c r="D53" s="109">
        <v>0</v>
      </c>
      <c r="E53" s="109">
        <v>0</v>
      </c>
      <c r="F53" s="109">
        <f>F33*365/1000</f>
        <v>1.46</v>
      </c>
      <c r="G53" s="109">
        <f>G33*365/1000</f>
        <v>4.38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f>P33*365/1000</f>
        <v>621.595</v>
      </c>
    </row>
    <row r="54" spans="2:16" ht="12.75">
      <c r="B54" s="124" t="s">
        <v>89</v>
      </c>
      <c r="C54" s="109">
        <f>C34*365/1000</f>
        <v>496.4</v>
      </c>
      <c r="D54" s="109">
        <f>D34*365/1000</f>
        <v>9.49</v>
      </c>
      <c r="E54" s="109">
        <v>0</v>
      </c>
      <c r="F54" s="109">
        <f>F34*365/1000</f>
        <v>61.685</v>
      </c>
      <c r="G54" s="109">
        <f>G34*365/1000</f>
        <v>73.73</v>
      </c>
      <c r="H54" s="109">
        <v>0</v>
      </c>
      <c r="I54" s="109">
        <f>I34*365/1000</f>
        <v>1.46</v>
      </c>
      <c r="J54" s="109">
        <v>0</v>
      </c>
      <c r="K54" s="109">
        <v>0</v>
      </c>
      <c r="L54" s="109">
        <f>L34*365/1000</f>
        <v>15.33</v>
      </c>
      <c r="M54" s="109">
        <f>M34*365/1000</f>
        <v>2.19</v>
      </c>
      <c r="N54" s="109">
        <f>N34*365/1000</f>
        <v>1.46</v>
      </c>
      <c r="O54" s="109">
        <v>0</v>
      </c>
      <c r="P54" s="109">
        <f>P34*365/1000</f>
        <v>662.11</v>
      </c>
    </row>
    <row r="55" spans="2:16" ht="12.75">
      <c r="B55" s="124" t="s">
        <v>102</v>
      </c>
      <c r="C55" s="109">
        <f>C35*365/1000</f>
        <v>940.24</v>
      </c>
      <c r="D55" s="109">
        <f>D35*365/1000</f>
        <v>45.99</v>
      </c>
      <c r="E55" s="109">
        <f>E35*365/1000</f>
        <v>7.665</v>
      </c>
      <c r="F55" s="109">
        <v>0</v>
      </c>
      <c r="G55" s="109">
        <f>G35*365/1000</f>
        <v>91.25</v>
      </c>
      <c r="H55" s="109">
        <f>H35*365/1000</f>
        <v>1.46</v>
      </c>
      <c r="I55" s="109">
        <f>I35*365/1000</f>
        <v>4.38</v>
      </c>
      <c r="J55" s="109">
        <f aca="true" t="shared" si="1" ref="J55:M56">J35*365/1000</f>
        <v>1.46</v>
      </c>
      <c r="K55" s="109">
        <f t="shared" si="1"/>
        <v>2.92</v>
      </c>
      <c r="L55" s="109">
        <f t="shared" si="1"/>
        <v>1.46</v>
      </c>
      <c r="M55" s="109">
        <f t="shared" si="1"/>
        <v>26.645</v>
      </c>
      <c r="N55" s="109">
        <v>0</v>
      </c>
      <c r="O55" s="109">
        <v>0</v>
      </c>
      <c r="P55" s="109">
        <f>P35*365/1000</f>
        <v>1123.835</v>
      </c>
    </row>
    <row r="56" spans="2:16" ht="12.75">
      <c r="B56" s="124" t="s">
        <v>103</v>
      </c>
      <c r="C56" s="109">
        <f>C36*365/1000</f>
        <v>324.12</v>
      </c>
      <c r="D56" s="109">
        <f>D36*365/1000</f>
        <v>207.32</v>
      </c>
      <c r="E56" s="109">
        <f>E36*365/1000</f>
        <v>1.46</v>
      </c>
      <c r="F56" s="109">
        <f>F36*365/1000</f>
        <v>10.585</v>
      </c>
      <c r="G56" s="109">
        <v>0</v>
      </c>
      <c r="H56" s="109">
        <f>H36*365/1000</f>
        <v>71.905</v>
      </c>
      <c r="I56" s="109">
        <f>I36*365/1000</f>
        <v>63.875</v>
      </c>
      <c r="J56" s="109">
        <f t="shared" si="1"/>
        <v>0.73</v>
      </c>
      <c r="K56" s="109">
        <f t="shared" si="1"/>
        <v>18.98</v>
      </c>
      <c r="L56" s="109">
        <f t="shared" si="1"/>
        <v>2.19</v>
      </c>
      <c r="M56" s="109">
        <f t="shared" si="1"/>
        <v>51.465</v>
      </c>
      <c r="N56" s="109">
        <f>N36*365/1000</f>
        <v>17.52</v>
      </c>
      <c r="O56" s="109">
        <v>0</v>
      </c>
      <c r="P56" s="109">
        <f>P36*365/1000</f>
        <v>770.15</v>
      </c>
    </row>
    <row r="57" spans="2:16" ht="12.75">
      <c r="B57" s="124" t="s">
        <v>104</v>
      </c>
      <c r="C57" s="109">
        <f>C37*365/1000</f>
        <v>24.09</v>
      </c>
      <c r="D57" s="109">
        <v>0</v>
      </c>
      <c r="E57" s="109">
        <v>0</v>
      </c>
      <c r="F57" s="109">
        <f>F37*365/1000</f>
        <v>59.13</v>
      </c>
      <c r="G57" s="109">
        <f>G37*365/1000</f>
        <v>916.515</v>
      </c>
      <c r="H57" s="109">
        <f>H37*365/1000</f>
        <v>294.19</v>
      </c>
      <c r="I57" s="109">
        <f>I37*365/1000</f>
        <v>3.65</v>
      </c>
      <c r="J57" s="109">
        <v>0</v>
      </c>
      <c r="K57" s="109">
        <f>K37*365/1000</f>
        <v>35.04</v>
      </c>
      <c r="L57" s="109">
        <f>L37*365/1000</f>
        <v>2.19</v>
      </c>
      <c r="M57" s="109">
        <f>M37*365/1000</f>
        <v>54.75</v>
      </c>
      <c r="N57" s="109">
        <f>N37*365/1000</f>
        <v>17.155</v>
      </c>
      <c r="O57" s="109">
        <f>O37*365/1000</f>
        <v>152.205</v>
      </c>
      <c r="P57" s="109">
        <f>P37*365/1000</f>
        <v>1559.645</v>
      </c>
    </row>
    <row r="58" spans="2:16" ht="12.75">
      <c r="B58" s="124" t="s">
        <v>105</v>
      </c>
      <c r="C58" s="109">
        <v>0</v>
      </c>
      <c r="D58" s="109">
        <v>0</v>
      </c>
      <c r="E58" s="109">
        <v>0</v>
      </c>
      <c r="F58" s="109">
        <v>0</v>
      </c>
      <c r="G58" s="109">
        <f aca="true" t="shared" si="2" ref="D58:P68">G38*365/1000</f>
        <v>24.455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f t="shared" si="2"/>
        <v>0.73</v>
      </c>
      <c r="N58" s="109">
        <f t="shared" si="2"/>
        <v>18.98</v>
      </c>
      <c r="O58" s="109">
        <v>0</v>
      </c>
      <c r="P58" s="109">
        <f t="shared" si="2"/>
        <v>44.165</v>
      </c>
    </row>
    <row r="59" spans="2:16" ht="12.75">
      <c r="B59" s="124" t="s">
        <v>106</v>
      </c>
      <c r="C59" s="109">
        <f>C39*365/1000</f>
        <v>911.04</v>
      </c>
      <c r="D59" s="109">
        <f t="shared" si="2"/>
        <v>37.96</v>
      </c>
      <c r="E59" s="109">
        <f t="shared" si="2"/>
        <v>6.935</v>
      </c>
      <c r="F59" s="109">
        <f t="shared" si="2"/>
        <v>155.855</v>
      </c>
      <c r="G59" s="109">
        <f t="shared" si="2"/>
        <v>1338.09</v>
      </c>
      <c r="H59" s="109">
        <f t="shared" si="2"/>
        <v>72.27</v>
      </c>
      <c r="I59" s="109">
        <f t="shared" si="2"/>
        <v>257.325</v>
      </c>
      <c r="J59" s="109">
        <f t="shared" si="2"/>
        <v>74.095</v>
      </c>
      <c r="K59" s="109">
        <f t="shared" si="2"/>
        <v>281.05</v>
      </c>
      <c r="L59" s="109">
        <f t="shared" si="2"/>
        <v>1528.985</v>
      </c>
      <c r="M59" s="109">
        <f t="shared" si="2"/>
        <v>2231.975</v>
      </c>
      <c r="N59" s="109">
        <f t="shared" si="2"/>
        <v>18.98</v>
      </c>
      <c r="O59" s="109">
        <v>0</v>
      </c>
      <c r="P59" s="109">
        <f t="shared" si="2"/>
        <v>6914.56</v>
      </c>
    </row>
    <row r="60" spans="2:16" ht="12.75">
      <c r="B60" s="124" t="s">
        <v>107</v>
      </c>
      <c r="C60" s="109">
        <f>C40*365/1000</f>
        <v>83.585</v>
      </c>
      <c r="D60" s="109">
        <f t="shared" si="2"/>
        <v>27.74</v>
      </c>
      <c r="E60" s="109">
        <f t="shared" si="2"/>
        <v>19.71</v>
      </c>
      <c r="F60" s="109">
        <f t="shared" si="2"/>
        <v>9.49</v>
      </c>
      <c r="G60" s="109">
        <f t="shared" si="2"/>
        <v>748.25</v>
      </c>
      <c r="H60" s="109">
        <f t="shared" si="2"/>
        <v>21.9</v>
      </c>
      <c r="I60" s="109">
        <f t="shared" si="2"/>
        <v>25.915</v>
      </c>
      <c r="J60" s="109">
        <v>0</v>
      </c>
      <c r="K60" s="109">
        <f t="shared" si="2"/>
        <v>1.46</v>
      </c>
      <c r="L60" s="109">
        <f t="shared" si="2"/>
        <v>4.38</v>
      </c>
      <c r="M60" s="109">
        <f t="shared" si="2"/>
        <v>31.025</v>
      </c>
      <c r="N60" s="109">
        <f t="shared" si="2"/>
        <v>23.36</v>
      </c>
      <c r="O60" s="109">
        <v>0</v>
      </c>
      <c r="P60" s="109">
        <f t="shared" si="2"/>
        <v>997.18</v>
      </c>
    </row>
    <row r="61" spans="2:16" ht="12.75">
      <c r="B61" s="124" t="s">
        <v>108</v>
      </c>
      <c r="C61" s="109">
        <f>C41*365/1000</f>
        <v>510.27</v>
      </c>
      <c r="D61" s="109">
        <f t="shared" si="2"/>
        <v>8.03</v>
      </c>
      <c r="E61" s="109">
        <v>0</v>
      </c>
      <c r="F61" s="109">
        <f t="shared" si="2"/>
        <v>45.99</v>
      </c>
      <c r="G61" s="109">
        <f t="shared" si="2"/>
        <v>201.845</v>
      </c>
      <c r="H61" s="109">
        <f t="shared" si="2"/>
        <v>0.73</v>
      </c>
      <c r="I61" s="109">
        <f t="shared" si="2"/>
        <v>16.06</v>
      </c>
      <c r="J61" s="109">
        <v>0</v>
      </c>
      <c r="K61" s="109">
        <f t="shared" si="2"/>
        <v>97.82</v>
      </c>
      <c r="L61" s="109">
        <f t="shared" si="2"/>
        <v>5.84</v>
      </c>
      <c r="M61" s="109">
        <f t="shared" si="2"/>
        <v>314.995</v>
      </c>
      <c r="N61" s="109">
        <v>0</v>
      </c>
      <c r="O61" s="109">
        <v>0</v>
      </c>
      <c r="P61" s="109">
        <f t="shared" si="2"/>
        <v>1201.945</v>
      </c>
    </row>
    <row r="62" spans="2:16" ht="12.75">
      <c r="B62" s="124" t="s">
        <v>109</v>
      </c>
      <c r="C62" s="109">
        <v>0</v>
      </c>
      <c r="D62" s="109">
        <v>0</v>
      </c>
      <c r="E62" s="109">
        <v>0</v>
      </c>
      <c r="F62" s="109">
        <v>0</v>
      </c>
      <c r="G62" s="109">
        <f t="shared" si="2"/>
        <v>1.46</v>
      </c>
      <c r="H62" s="109">
        <v>0</v>
      </c>
      <c r="I62" s="109">
        <v>0</v>
      </c>
      <c r="J62" s="109">
        <v>0</v>
      </c>
      <c r="K62" s="109">
        <f t="shared" si="2"/>
        <v>24.09</v>
      </c>
      <c r="L62" s="109">
        <f t="shared" si="2"/>
        <v>9.49</v>
      </c>
      <c r="M62" s="109">
        <f t="shared" si="2"/>
        <v>10.95</v>
      </c>
      <c r="N62" s="109">
        <v>0</v>
      </c>
      <c r="O62" s="109">
        <v>0</v>
      </c>
      <c r="P62" s="109">
        <f t="shared" si="2"/>
        <v>45.99</v>
      </c>
    </row>
    <row r="63" spans="2:16" ht="12.75">
      <c r="B63" s="124" t="s">
        <v>110</v>
      </c>
      <c r="C63" s="109">
        <f aca="true" t="shared" si="3" ref="C63:C68">C43*365/1000</f>
        <v>17.52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f t="shared" si="2"/>
        <v>10.95</v>
      </c>
      <c r="L63" s="109">
        <f t="shared" si="2"/>
        <v>34.675</v>
      </c>
      <c r="M63" s="109">
        <f t="shared" si="2"/>
        <v>100.375</v>
      </c>
      <c r="N63" s="109">
        <v>0</v>
      </c>
      <c r="O63" s="109">
        <v>0</v>
      </c>
      <c r="P63" s="109">
        <f t="shared" si="2"/>
        <v>163.885</v>
      </c>
    </row>
    <row r="64" spans="2:16" ht="12.75">
      <c r="B64" s="124" t="s">
        <v>94</v>
      </c>
      <c r="C64" s="109">
        <f t="shared" si="3"/>
        <v>16.06</v>
      </c>
      <c r="D64" s="109">
        <v>0</v>
      </c>
      <c r="E64" s="109">
        <v>0</v>
      </c>
      <c r="F64" s="109">
        <f t="shared" si="2"/>
        <v>1.46</v>
      </c>
      <c r="G64" s="109">
        <f t="shared" si="2"/>
        <v>0.73</v>
      </c>
      <c r="H64" s="109">
        <v>0</v>
      </c>
      <c r="I64" s="109">
        <f t="shared" si="2"/>
        <v>1.46</v>
      </c>
      <c r="J64" s="109">
        <f t="shared" si="2"/>
        <v>2.92</v>
      </c>
      <c r="K64" s="109">
        <v>0</v>
      </c>
      <c r="L64" s="109">
        <f t="shared" si="2"/>
        <v>44.895</v>
      </c>
      <c r="M64" s="109">
        <f t="shared" si="2"/>
        <v>59.86</v>
      </c>
      <c r="N64" s="109">
        <f t="shared" si="2"/>
        <v>0.73</v>
      </c>
      <c r="O64" s="109">
        <v>0</v>
      </c>
      <c r="P64" s="109">
        <f t="shared" si="2"/>
        <v>128.48</v>
      </c>
    </row>
    <row r="65" spans="2:16" ht="12.75">
      <c r="B65" s="124" t="s">
        <v>95</v>
      </c>
      <c r="C65" s="109">
        <f t="shared" si="3"/>
        <v>4.745</v>
      </c>
      <c r="D65" s="109">
        <v>0</v>
      </c>
      <c r="E65" s="109">
        <v>0</v>
      </c>
      <c r="F65" s="109">
        <v>0</v>
      </c>
      <c r="G65" s="109">
        <f t="shared" si="2"/>
        <v>0.73</v>
      </c>
      <c r="H65" s="109">
        <v>0</v>
      </c>
      <c r="I65" s="109">
        <v>0</v>
      </c>
      <c r="J65" s="109">
        <f t="shared" si="2"/>
        <v>2.92</v>
      </c>
      <c r="K65" s="109">
        <f t="shared" si="2"/>
        <v>4.745</v>
      </c>
      <c r="L65" s="109">
        <v>0</v>
      </c>
      <c r="M65" s="109">
        <f t="shared" si="2"/>
        <v>16.79</v>
      </c>
      <c r="N65" s="109">
        <v>0</v>
      </c>
      <c r="O65" s="109">
        <v>0</v>
      </c>
      <c r="P65" s="109">
        <f t="shared" si="2"/>
        <v>29.565</v>
      </c>
    </row>
    <row r="66" spans="2:16" ht="12.75">
      <c r="B66" s="124" t="s">
        <v>111</v>
      </c>
      <c r="C66" s="109">
        <f t="shared" si="3"/>
        <v>66.43</v>
      </c>
      <c r="D66" s="109">
        <f t="shared" si="2"/>
        <v>0.73</v>
      </c>
      <c r="E66" s="109">
        <v>0</v>
      </c>
      <c r="F66" s="109">
        <f t="shared" si="2"/>
        <v>0.73</v>
      </c>
      <c r="G66" s="109">
        <f t="shared" si="2"/>
        <v>9.855</v>
      </c>
      <c r="H66" s="109">
        <v>0</v>
      </c>
      <c r="I66" s="109">
        <v>0</v>
      </c>
      <c r="J66" s="109">
        <f t="shared" si="2"/>
        <v>110.23</v>
      </c>
      <c r="K66" s="109">
        <f t="shared" si="2"/>
        <v>169.36</v>
      </c>
      <c r="L66" s="109">
        <f t="shared" si="2"/>
        <v>280.32</v>
      </c>
      <c r="M66" s="109">
        <f t="shared" si="2"/>
        <v>73.73</v>
      </c>
      <c r="N66" s="109">
        <f t="shared" si="2"/>
        <v>6.205</v>
      </c>
      <c r="O66" s="109">
        <v>0</v>
      </c>
      <c r="P66" s="109">
        <f t="shared" si="2"/>
        <v>717.59</v>
      </c>
    </row>
    <row r="67" spans="2:16" ht="12.75">
      <c r="B67" s="124" t="s">
        <v>112</v>
      </c>
      <c r="C67" s="109">
        <f t="shared" si="3"/>
        <v>38.325</v>
      </c>
      <c r="D67" s="109">
        <f t="shared" si="2"/>
        <v>16.06</v>
      </c>
      <c r="E67" s="109">
        <v>0</v>
      </c>
      <c r="F67" s="109">
        <v>0</v>
      </c>
      <c r="G67" s="109">
        <f t="shared" si="2"/>
        <v>185.785</v>
      </c>
      <c r="H67" s="109">
        <v>0</v>
      </c>
      <c r="I67" s="109">
        <v>0</v>
      </c>
      <c r="J67" s="109">
        <f t="shared" si="2"/>
        <v>17.155</v>
      </c>
      <c r="K67" s="109">
        <f t="shared" si="2"/>
        <v>2.92</v>
      </c>
      <c r="L67" s="109">
        <f t="shared" si="2"/>
        <v>2.19</v>
      </c>
      <c r="M67" s="109">
        <f t="shared" si="2"/>
        <v>5.11</v>
      </c>
      <c r="N67" s="109">
        <v>0</v>
      </c>
      <c r="O67" s="109">
        <v>0</v>
      </c>
      <c r="P67" s="109">
        <f t="shared" si="2"/>
        <v>267.545</v>
      </c>
    </row>
    <row r="68" spans="2:16" ht="12.75">
      <c r="B68" s="125" t="s">
        <v>113</v>
      </c>
      <c r="C68" s="150">
        <f t="shared" si="3"/>
        <v>4048.58</v>
      </c>
      <c r="D68" s="150">
        <f t="shared" si="2"/>
        <v>390.55</v>
      </c>
      <c r="E68" s="150">
        <f t="shared" si="2"/>
        <v>133.225</v>
      </c>
      <c r="F68" s="150">
        <f t="shared" si="2"/>
        <v>405.88</v>
      </c>
      <c r="G68" s="150">
        <f t="shared" si="2"/>
        <v>3674.09</v>
      </c>
      <c r="H68" s="150">
        <f t="shared" si="2"/>
        <v>462.82</v>
      </c>
      <c r="I68" s="150">
        <f t="shared" si="2"/>
        <v>376.68</v>
      </c>
      <c r="J68" s="150">
        <f t="shared" si="2"/>
        <v>212.795</v>
      </c>
      <c r="K68" s="150">
        <f t="shared" si="2"/>
        <v>650.795</v>
      </c>
      <c r="L68" s="150">
        <f t="shared" si="2"/>
        <v>1945.085</v>
      </c>
      <c r="M68" s="150">
        <f t="shared" si="2"/>
        <v>3009.79</v>
      </c>
      <c r="N68" s="150">
        <f t="shared" si="2"/>
        <v>110.595</v>
      </c>
      <c r="O68" s="150">
        <f t="shared" si="2"/>
        <v>152.205</v>
      </c>
      <c r="P68" s="150">
        <f t="shared" si="2"/>
        <v>15573.09</v>
      </c>
    </row>
    <row r="69" spans="2:16" ht="12.75">
      <c r="B69" s="129" t="s">
        <v>115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PRIETO</dc:creator>
  <cp:keywords/>
  <dc:description/>
  <cp:lastModifiedBy>PEDRO PRIETO</cp:lastModifiedBy>
  <dcterms:created xsi:type="dcterms:W3CDTF">2002-09-23T15:23:04Z</dcterms:created>
  <dcterms:modified xsi:type="dcterms:W3CDTF">2002-09-26T15:57:32Z</dcterms:modified>
  <cp:category/>
  <cp:version/>
  <cp:contentType/>
  <cp:contentStatus/>
</cp:coreProperties>
</file>